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ink/ink1.xml" ContentType="application/inkml+xml"/>
  <Override PartName="/xl/ink/ink2.xml" ContentType="application/inkml+xml"/>
  <Override PartName="/xl/ink/ink3.xml" ContentType="application/inkml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FJ加工前後比較" sheetId="2" r:id="rId1"/>
    <sheet name="試験体情報まとめ" sheetId="3" r:id="rId2"/>
  </sheets>
  <calcPr calcId="152511"/>
</workbook>
</file>

<file path=xl/calcChain.xml><?xml version="1.0" encoding="utf-8"?>
<calcChain xmlns="http://schemas.openxmlformats.org/spreadsheetml/2006/main">
  <c r="T26" i="2" l="1"/>
  <c r="T39" i="2"/>
  <c r="T38" i="2"/>
  <c r="T27" i="2"/>
  <c r="T12" i="2"/>
  <c r="P27" i="2"/>
  <c r="O27" i="2"/>
  <c r="P26" i="2"/>
  <c r="O26" i="2"/>
  <c r="O19" i="2"/>
  <c r="N19" i="2"/>
  <c r="O18" i="2"/>
  <c r="N18" i="2"/>
  <c r="K27" i="3" l="1"/>
  <c r="K26" i="3"/>
  <c r="K25" i="3"/>
  <c r="K5" i="3"/>
  <c r="K4" i="3"/>
  <c r="K17" i="3"/>
  <c r="K20" i="3"/>
  <c r="K24" i="3"/>
  <c r="K22" i="3"/>
  <c r="K23" i="3"/>
  <c r="K21" i="3"/>
  <c r="K19" i="3"/>
  <c r="K18" i="3"/>
  <c r="K16" i="3"/>
  <c r="K15" i="3"/>
  <c r="K14" i="3"/>
  <c r="K13" i="3"/>
  <c r="K12" i="3"/>
  <c r="K11" i="3"/>
  <c r="K10" i="3"/>
  <c r="K9" i="3"/>
  <c r="K8" i="3"/>
  <c r="K7" i="3"/>
  <c r="K6" i="3"/>
  <c r="I4" i="3"/>
  <c r="I26" i="3"/>
  <c r="I25" i="3"/>
  <c r="I23" i="3"/>
  <c r="I22" i="3"/>
  <c r="I20" i="3"/>
  <c r="I19" i="3"/>
  <c r="I17" i="3"/>
  <c r="I16" i="3"/>
  <c r="I14" i="3"/>
  <c r="I13" i="3"/>
  <c r="I11" i="3"/>
  <c r="I10" i="3"/>
  <c r="I8" i="3"/>
  <c r="I7" i="3"/>
  <c r="J8" i="3"/>
  <c r="J7" i="3"/>
  <c r="I5" i="3"/>
  <c r="H29" i="3"/>
  <c r="I27" i="3"/>
  <c r="I24" i="3"/>
  <c r="I21" i="3"/>
  <c r="I18" i="3"/>
  <c r="I15" i="3"/>
  <c r="I12" i="3"/>
  <c r="I9" i="3"/>
  <c r="I6" i="3"/>
  <c r="L29" i="3"/>
  <c r="J4" i="3"/>
  <c r="J5" i="3"/>
  <c r="J10" i="3"/>
  <c r="J11" i="3"/>
  <c r="J13" i="3"/>
  <c r="J14" i="3"/>
  <c r="J15" i="3"/>
  <c r="J16" i="3"/>
  <c r="J17" i="3"/>
  <c r="G19" i="3"/>
  <c r="G30" i="3" s="1"/>
  <c r="J19" i="3"/>
  <c r="G20" i="3"/>
  <c r="J20" i="3"/>
  <c r="J22" i="3"/>
  <c r="J23" i="3"/>
  <c r="J25" i="3"/>
  <c r="J26" i="3"/>
  <c r="D29" i="3"/>
  <c r="E29" i="3"/>
  <c r="F29" i="3"/>
  <c r="D30" i="3"/>
  <c r="E30" i="3"/>
  <c r="F30" i="3"/>
  <c r="H30" i="3"/>
  <c r="L30" i="3"/>
  <c r="K30" i="3" l="1"/>
  <c r="J30" i="3"/>
  <c r="J29" i="3"/>
  <c r="K29" i="3"/>
  <c r="I29" i="3"/>
  <c r="I30" i="3"/>
  <c r="G29" i="3"/>
  <c r="G23" i="2"/>
  <c r="F23" i="2"/>
  <c r="E23" i="2"/>
  <c r="D23" i="2"/>
  <c r="G13" i="2"/>
  <c r="F13" i="2"/>
  <c r="E13" i="2"/>
  <c r="D13" i="2"/>
  <c r="T24" i="2" l="1"/>
  <c r="T35" i="2"/>
  <c r="T15" i="2"/>
  <c r="T33" i="2"/>
  <c r="T23" i="2"/>
  <c r="T13" i="2"/>
  <c r="T37" i="2"/>
  <c r="T25" i="2"/>
  <c r="T17" i="2"/>
  <c r="T36" i="2"/>
  <c r="T16" i="2"/>
  <c r="T10" i="2"/>
  <c r="T34" i="2"/>
  <c r="T14" i="2"/>
  <c r="T9" i="2"/>
  <c r="T32" i="2"/>
  <c r="T22" i="2"/>
  <c r="T8" i="2"/>
  <c r="T30" i="2"/>
  <c r="T20" i="2"/>
  <c r="T6" i="2"/>
  <c r="R39" i="2"/>
  <c r="P39" i="2"/>
  <c r="N39" i="2"/>
  <c r="L39" i="2"/>
  <c r="E39" i="2"/>
  <c r="D39" i="2"/>
  <c r="N38" i="2"/>
  <c r="P38" i="2"/>
  <c r="R38" i="2"/>
  <c r="L38" i="2"/>
  <c r="G38" i="2"/>
  <c r="G39" i="2" s="1"/>
  <c r="E38" i="2"/>
  <c r="D38" i="2"/>
  <c r="L27" i="2"/>
  <c r="N27" i="2"/>
  <c r="R27" i="2"/>
  <c r="J27" i="2"/>
  <c r="E27" i="2"/>
  <c r="F27" i="2"/>
  <c r="G27" i="2"/>
  <c r="D27" i="2"/>
  <c r="L26" i="2"/>
  <c r="N26" i="2"/>
  <c r="R26" i="2"/>
  <c r="J26" i="2"/>
  <c r="E26" i="2"/>
  <c r="F26" i="2"/>
  <c r="G26" i="2"/>
  <c r="D26" i="2"/>
  <c r="L19" i="2"/>
  <c r="P19" i="2"/>
  <c r="R19" i="2"/>
  <c r="J19" i="2"/>
  <c r="L18" i="2"/>
  <c r="P18" i="2"/>
  <c r="R18" i="2"/>
  <c r="J18" i="2"/>
  <c r="E19" i="2"/>
  <c r="F19" i="2"/>
  <c r="G19" i="2"/>
  <c r="D19" i="2"/>
  <c r="E18" i="2"/>
  <c r="F18" i="2"/>
  <c r="G18" i="2"/>
  <c r="D18" i="2"/>
  <c r="L12" i="2"/>
  <c r="N12" i="2"/>
  <c r="P12" i="2"/>
  <c r="R12" i="2"/>
  <c r="J12" i="2"/>
  <c r="E12" i="2"/>
  <c r="F12" i="2"/>
  <c r="G12" i="2"/>
  <c r="D12" i="2"/>
  <c r="L11" i="2"/>
  <c r="N11" i="2"/>
  <c r="P11" i="2"/>
  <c r="R11" i="2"/>
  <c r="J11" i="2"/>
  <c r="E11" i="2"/>
  <c r="F11" i="2"/>
  <c r="G11" i="2"/>
  <c r="D11" i="2"/>
  <c r="T11" i="2" l="1"/>
  <c r="T19" i="2"/>
  <c r="T18" i="2"/>
  <c r="S7" i="2"/>
  <c r="S24" i="2"/>
  <c r="S25" i="2"/>
  <c r="S23" i="2"/>
  <c r="S22" i="2"/>
  <c r="S21" i="2"/>
  <c r="S20" i="2"/>
  <c r="S17" i="2"/>
  <c r="S16" i="2"/>
  <c r="S15" i="2"/>
  <c r="S14" i="2"/>
  <c r="S13" i="2"/>
  <c r="S10" i="2"/>
  <c r="S9" i="2"/>
  <c r="S8" i="2"/>
  <c r="S6" i="2"/>
  <c r="Q24" i="2"/>
  <c r="Q25" i="2"/>
  <c r="Q23" i="2"/>
  <c r="Q22" i="2"/>
  <c r="Q21" i="2"/>
  <c r="Q20" i="2"/>
  <c r="Q17" i="2"/>
  <c r="Q16" i="2"/>
  <c r="Q15" i="2"/>
  <c r="Q14" i="2"/>
  <c r="Q13" i="2"/>
  <c r="Q10" i="2"/>
  <c r="Q9" i="2"/>
  <c r="Q8" i="2"/>
  <c r="Q7" i="2"/>
  <c r="Q6" i="2"/>
  <c r="O24" i="2"/>
  <c r="O25" i="2"/>
  <c r="O22" i="2"/>
  <c r="O21" i="2"/>
  <c r="O20" i="2"/>
  <c r="O17" i="2"/>
  <c r="O16" i="2"/>
  <c r="O15" i="2"/>
  <c r="O14" i="2"/>
  <c r="O10" i="2"/>
  <c r="O9" i="2"/>
  <c r="O8" i="2"/>
  <c r="O7" i="2"/>
  <c r="O6" i="2"/>
  <c r="M8" i="2"/>
  <c r="M9" i="2"/>
  <c r="M10" i="2"/>
  <c r="M13" i="2"/>
  <c r="M14" i="2"/>
  <c r="M15" i="2"/>
  <c r="M16" i="2"/>
  <c r="M17" i="2"/>
  <c r="M20" i="2"/>
  <c r="M21" i="2"/>
  <c r="M22" i="2"/>
  <c r="M23" i="2"/>
  <c r="M25" i="2"/>
  <c r="M24" i="2"/>
  <c r="M7" i="2"/>
  <c r="K7" i="2"/>
  <c r="K8" i="2"/>
  <c r="K9" i="2"/>
  <c r="K10" i="2"/>
  <c r="K13" i="2"/>
  <c r="K14" i="2"/>
  <c r="K15" i="2"/>
  <c r="K16" i="2"/>
  <c r="K17" i="2"/>
  <c r="K20" i="2"/>
  <c r="K21" i="2"/>
  <c r="K22" i="2"/>
  <c r="K23" i="2"/>
  <c r="K25" i="2"/>
  <c r="K24" i="2"/>
  <c r="K6" i="2"/>
  <c r="Q26" i="2" l="1"/>
  <c r="Q27" i="2"/>
  <c r="O12" i="2"/>
  <c r="O11" i="2"/>
  <c r="Q11" i="2"/>
  <c r="Q12" i="2"/>
  <c r="S12" i="2"/>
  <c r="S11" i="2"/>
  <c r="S18" i="2"/>
  <c r="S19" i="2"/>
  <c r="S27" i="2"/>
  <c r="S26" i="2"/>
  <c r="Q18" i="2"/>
  <c r="Q19" i="2"/>
  <c r="M12" i="2"/>
  <c r="M11" i="2"/>
  <c r="M27" i="2"/>
  <c r="M26" i="2"/>
  <c r="K11" i="2"/>
  <c r="K12" i="2"/>
  <c r="K26" i="2"/>
  <c r="K27" i="2"/>
  <c r="M18" i="2"/>
  <c r="M19" i="2"/>
  <c r="K18" i="2"/>
  <c r="K19" i="2"/>
</calcChain>
</file>

<file path=xl/sharedStrings.xml><?xml version="1.0" encoding="utf-8"?>
<sst xmlns="http://schemas.openxmlformats.org/spreadsheetml/2006/main" count="177" uniqueCount="77">
  <si>
    <t>C</t>
    <phoneticPr fontId="1"/>
  </si>
  <si>
    <t>上野</t>
    <rPh sb="0" eb="2">
      <t>ウエノ</t>
    </rPh>
    <phoneticPr fontId="1"/>
  </si>
  <si>
    <t>大竹</t>
    <rPh sb="0" eb="2">
      <t>オオタケ</t>
    </rPh>
    <phoneticPr fontId="1"/>
  </si>
  <si>
    <t>大塚</t>
    <rPh sb="0" eb="2">
      <t>オオツカ</t>
    </rPh>
    <phoneticPr fontId="1"/>
  </si>
  <si>
    <t>岡崎</t>
    <rPh sb="0" eb="2">
      <t>オカザキ</t>
    </rPh>
    <phoneticPr fontId="1"/>
  </si>
  <si>
    <t>勝又</t>
    <rPh sb="0" eb="2">
      <t>カツマタ</t>
    </rPh>
    <phoneticPr fontId="1"/>
  </si>
  <si>
    <t>榊原</t>
    <rPh sb="0" eb="2">
      <t>サカキバラ</t>
    </rPh>
    <phoneticPr fontId="1"/>
  </si>
  <si>
    <t>中</t>
    <rPh sb="0" eb="1">
      <t>ナカ</t>
    </rPh>
    <phoneticPr fontId="1"/>
  </si>
  <si>
    <t>大竹</t>
    <rPh sb="0" eb="2">
      <t>オオタケ</t>
    </rPh>
    <phoneticPr fontId="1"/>
  </si>
  <si>
    <t>大塚</t>
    <rPh sb="0" eb="2">
      <t>オオツカ</t>
    </rPh>
    <phoneticPr fontId="1"/>
  </si>
  <si>
    <t>岡崎</t>
    <rPh sb="0" eb="2">
      <t>オカザキ</t>
    </rPh>
    <phoneticPr fontId="1"/>
  </si>
  <si>
    <t>勝又</t>
    <rPh sb="0" eb="2">
      <t>カツマタ</t>
    </rPh>
    <phoneticPr fontId="1"/>
  </si>
  <si>
    <t>古舘</t>
    <rPh sb="0" eb="2">
      <t>フルタテ</t>
    </rPh>
    <phoneticPr fontId="1"/>
  </si>
  <si>
    <t>榊原</t>
    <rPh sb="0" eb="2">
      <t>サカキバラ</t>
    </rPh>
    <phoneticPr fontId="1"/>
  </si>
  <si>
    <t>中</t>
    <rPh sb="0" eb="1">
      <t>ナカ</t>
    </rPh>
    <phoneticPr fontId="1"/>
  </si>
  <si>
    <t>古舘</t>
    <rPh sb="0" eb="2">
      <t>フルタテ</t>
    </rPh>
    <phoneticPr fontId="1"/>
  </si>
  <si>
    <t>ARW</t>
    <phoneticPr fontId="1"/>
  </si>
  <si>
    <t>ρ</t>
    <phoneticPr fontId="1"/>
  </si>
  <si>
    <t>mm</t>
    <phoneticPr fontId="1"/>
  </si>
  <si>
    <t>GPa</t>
    <phoneticPr fontId="1"/>
  </si>
  <si>
    <t>MOR</t>
    <phoneticPr fontId="1"/>
  </si>
  <si>
    <t>MPa</t>
    <phoneticPr fontId="1"/>
  </si>
  <si>
    <r>
      <t>kg/m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phoneticPr fontId="1"/>
  </si>
  <si>
    <r>
      <t>E</t>
    </r>
    <r>
      <rPr>
        <vertAlign val="subscript"/>
        <sz val="11"/>
        <color theme="1"/>
        <rFont val="ＭＳ Ｐゴシック"/>
        <family val="3"/>
        <charset val="128"/>
        <scheme val="minor"/>
      </rPr>
      <t>fr</t>
    </r>
    <phoneticPr fontId="1"/>
  </si>
  <si>
    <r>
      <t>E</t>
    </r>
    <r>
      <rPr>
        <vertAlign val="subscript"/>
        <sz val="11"/>
        <color theme="1"/>
        <rFont val="ＭＳ Ｐゴシック"/>
        <family val="3"/>
        <charset val="128"/>
        <scheme val="minor"/>
      </rPr>
      <t>L</t>
    </r>
    <phoneticPr fontId="1"/>
  </si>
  <si>
    <t>エポキシ</t>
    <phoneticPr fontId="1"/>
  </si>
  <si>
    <r>
      <t>E</t>
    </r>
    <r>
      <rPr>
        <vertAlign val="subscript"/>
        <sz val="11"/>
        <color theme="1"/>
        <rFont val="ＭＳ Ｐゴシック"/>
        <family val="3"/>
        <charset val="128"/>
        <scheme val="minor"/>
      </rPr>
      <t>fr</t>
    </r>
    <r>
      <rPr>
        <sz val="11"/>
        <color theme="1"/>
        <rFont val="ＭＳ Ｐゴシック"/>
        <family val="2"/>
        <scheme val="minor"/>
      </rPr>
      <t>(加工後)</t>
    </r>
    <rPh sb="4" eb="6">
      <t>カコウ</t>
    </rPh>
    <rPh sb="6" eb="7">
      <t>ゴ</t>
    </rPh>
    <phoneticPr fontId="1"/>
  </si>
  <si>
    <t>GPa</t>
    <phoneticPr fontId="1"/>
  </si>
  <si>
    <t>FJ前</t>
    <rPh sb="2" eb="3">
      <t>マエ</t>
    </rPh>
    <phoneticPr fontId="1"/>
  </si>
  <si>
    <t>酢ビ</t>
    <rPh sb="0" eb="1">
      <t>ス</t>
    </rPh>
    <phoneticPr fontId="1"/>
  </si>
  <si>
    <t>水ビ</t>
    <rPh sb="0" eb="1">
      <t>スイ</t>
    </rPh>
    <phoneticPr fontId="1"/>
  </si>
  <si>
    <t>エポキシ</t>
    <phoneticPr fontId="1"/>
  </si>
  <si>
    <t>上野</t>
    <rPh sb="0" eb="2">
      <t>ウエノ</t>
    </rPh>
    <phoneticPr fontId="1"/>
  </si>
  <si>
    <t>大竹</t>
    <rPh sb="0" eb="2">
      <t>オオタケ</t>
    </rPh>
    <phoneticPr fontId="1"/>
  </si>
  <si>
    <t>大塚</t>
    <rPh sb="0" eb="2">
      <t>オオツカ</t>
    </rPh>
    <phoneticPr fontId="1"/>
  </si>
  <si>
    <t>勝又</t>
    <rPh sb="0" eb="2">
      <t>カツマタ</t>
    </rPh>
    <phoneticPr fontId="1"/>
  </si>
  <si>
    <t>中</t>
    <rPh sb="0" eb="1">
      <t>ナカ</t>
    </rPh>
    <phoneticPr fontId="1"/>
  </si>
  <si>
    <t>古舘</t>
    <rPh sb="0" eb="2">
      <t>フルタテ</t>
    </rPh>
    <phoneticPr fontId="1"/>
  </si>
  <si>
    <t>FJ後</t>
    <rPh sb="2" eb="3">
      <t>アト</t>
    </rPh>
    <phoneticPr fontId="1"/>
  </si>
  <si>
    <t>水ビ</t>
    <rPh sb="0" eb="1">
      <t>ミズ</t>
    </rPh>
    <phoneticPr fontId="1"/>
  </si>
  <si>
    <t>密度</t>
    <rPh sb="0" eb="2">
      <t>ミツド</t>
    </rPh>
    <phoneticPr fontId="1"/>
  </si>
  <si>
    <t>kg/m3</t>
    <phoneticPr fontId="1"/>
  </si>
  <si>
    <t>EL</t>
    <phoneticPr fontId="1"/>
  </si>
  <si>
    <t>GPa</t>
    <phoneticPr fontId="1"/>
  </si>
  <si>
    <t>Efr</t>
    <phoneticPr fontId="1"/>
  </si>
  <si>
    <t>年輪幅</t>
    <rPh sb="0" eb="2">
      <t>ネンリン</t>
    </rPh>
    <rPh sb="2" eb="3">
      <t>ハバ</t>
    </rPh>
    <phoneticPr fontId="1"/>
  </si>
  <si>
    <t>mm</t>
    <phoneticPr fontId="1"/>
  </si>
  <si>
    <t>接合効率</t>
    <rPh sb="0" eb="2">
      <t>セツゴウ</t>
    </rPh>
    <rPh sb="2" eb="4">
      <t>コウリツ</t>
    </rPh>
    <phoneticPr fontId="1"/>
  </si>
  <si>
    <t>比例限度</t>
    <rPh sb="0" eb="2">
      <t>ヒレイ</t>
    </rPh>
    <rPh sb="2" eb="4">
      <t>ゲンド</t>
    </rPh>
    <phoneticPr fontId="1"/>
  </si>
  <si>
    <t>MPa</t>
    <phoneticPr fontId="1"/>
  </si>
  <si>
    <t>最大たわみ</t>
    <rPh sb="0" eb="2">
      <t>サイダイ</t>
    </rPh>
    <phoneticPr fontId="1"/>
  </si>
  <si>
    <t>含水率</t>
    <rPh sb="0" eb="2">
      <t>ガンスイ</t>
    </rPh>
    <rPh sb="2" eb="3">
      <t>リツ</t>
    </rPh>
    <phoneticPr fontId="1"/>
  </si>
  <si>
    <t>コントロール</t>
    <phoneticPr fontId="1"/>
  </si>
  <si>
    <t>%</t>
    <phoneticPr fontId="1"/>
  </si>
  <si>
    <t>MOR</t>
    <phoneticPr fontId="1"/>
  </si>
  <si>
    <t>MPa</t>
    <phoneticPr fontId="1"/>
  </si>
  <si>
    <t>酢ビ</t>
    <rPh sb="0" eb="1">
      <t>サク</t>
    </rPh>
    <phoneticPr fontId="1"/>
  </si>
  <si>
    <t>エポキシ</t>
    <phoneticPr fontId="1"/>
  </si>
  <si>
    <t>榊原</t>
    <rPh sb="0" eb="2">
      <t>サカキバラ</t>
    </rPh>
    <phoneticPr fontId="1"/>
  </si>
  <si>
    <t>接合効率</t>
    <rPh sb="0" eb="2">
      <t>セツゴウ</t>
    </rPh>
    <rPh sb="2" eb="4">
      <t>コウリツ</t>
    </rPh>
    <phoneticPr fontId="1"/>
  </si>
  <si>
    <t>コントロール</t>
    <phoneticPr fontId="1"/>
  </si>
  <si>
    <t>エポキシ</t>
    <phoneticPr fontId="1"/>
  </si>
  <si>
    <t>平均</t>
    <rPh sb="0" eb="2">
      <t>ヘイキン</t>
    </rPh>
    <phoneticPr fontId="1"/>
  </si>
  <si>
    <t>標準偏差</t>
    <rPh sb="0" eb="2">
      <t>ヒョウジュン</t>
    </rPh>
    <rPh sb="2" eb="4">
      <t>ヘンサ</t>
    </rPh>
    <phoneticPr fontId="1"/>
  </si>
  <si>
    <t>含水率</t>
    <rPh sb="0" eb="2">
      <t>ガンスイ</t>
    </rPh>
    <rPh sb="2" eb="3">
      <t>リツ</t>
    </rPh>
    <phoneticPr fontId="1"/>
  </si>
  <si>
    <t>%</t>
    <phoneticPr fontId="1"/>
  </si>
  <si>
    <t>酢ビ</t>
    <rPh sb="0" eb="1">
      <t>サク</t>
    </rPh>
    <phoneticPr fontId="1"/>
  </si>
  <si>
    <t>ARW</t>
    <phoneticPr fontId="1"/>
  </si>
  <si>
    <t>ρ</t>
    <phoneticPr fontId="1"/>
  </si>
  <si>
    <t>GPa</t>
    <phoneticPr fontId="1"/>
  </si>
  <si>
    <t>MPa</t>
    <phoneticPr fontId="1"/>
  </si>
  <si>
    <r>
      <t>E</t>
    </r>
    <r>
      <rPr>
        <vertAlign val="subscript"/>
        <sz val="11"/>
        <color theme="1"/>
        <rFont val="ＭＳ Ｐゴシック"/>
        <family val="3"/>
        <charset val="128"/>
        <scheme val="minor"/>
      </rPr>
      <t>L</t>
    </r>
    <r>
      <rPr>
        <sz val="11"/>
        <color theme="1"/>
        <rFont val="ＭＳ Ｐゴシック"/>
        <family val="3"/>
        <charset val="128"/>
        <scheme val="minor"/>
      </rPr>
      <t>(破壊試験)</t>
    </r>
    <rPh sb="3" eb="5">
      <t>ハカイ</t>
    </rPh>
    <rPh sb="5" eb="7">
      <t>シケン</t>
    </rPh>
    <phoneticPr fontId="1"/>
  </si>
  <si>
    <r>
      <t>E</t>
    </r>
    <r>
      <rPr>
        <vertAlign val="subscript"/>
        <sz val="11"/>
        <color theme="1"/>
        <rFont val="ＭＳ Ｐゴシック"/>
        <family val="3"/>
        <charset val="128"/>
        <scheme val="minor"/>
      </rPr>
      <t>L</t>
    </r>
    <r>
      <rPr>
        <sz val="11"/>
        <color theme="1"/>
        <rFont val="ＭＳ Ｐゴシック"/>
        <family val="2"/>
        <scheme val="minor"/>
      </rPr>
      <t>(破壊試験)</t>
    </r>
    <rPh sb="3" eb="5">
      <t>ハカイ</t>
    </rPh>
    <rPh sb="5" eb="7">
      <t>シケン</t>
    </rPh>
    <phoneticPr fontId="1"/>
  </si>
  <si>
    <r>
      <t>E</t>
    </r>
    <r>
      <rPr>
        <vertAlign val="subscript"/>
        <sz val="11"/>
        <color theme="1"/>
        <rFont val="ＭＳ Ｐゴシック"/>
        <family val="3"/>
        <charset val="128"/>
        <scheme val="minor"/>
      </rPr>
      <t>L</t>
    </r>
    <phoneticPr fontId="1"/>
  </si>
  <si>
    <r>
      <t>E</t>
    </r>
    <r>
      <rPr>
        <vertAlign val="subscript"/>
        <sz val="11"/>
        <color theme="1"/>
        <rFont val="ＭＳ Ｐゴシック"/>
        <family val="3"/>
        <charset val="128"/>
        <scheme val="minor"/>
      </rPr>
      <t>fr</t>
    </r>
    <phoneticPr fontId="1"/>
  </si>
  <si>
    <t>欠</t>
    <rPh sb="0" eb="1">
      <t>ケツ</t>
    </rPh>
    <phoneticPr fontId="1"/>
  </si>
  <si>
    <t>欠</t>
    <rPh sb="0" eb="1">
      <t>ケツ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</si>
</sst>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 "/>
    <numFmt numFmtId="177" formatCode="0.00_ "/>
    <numFmt numFmtId="178" formatCode="0.0_);[Red]\(0.0\)"/>
    <numFmt numFmtId="179" formatCode="0.00_);[Red]\(0.00\)"/>
  </numFmts>
  <fonts count="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vertAlign val="subscript"/>
      <sz val="11"/>
      <color theme="1"/>
      <name val="ＭＳ Ｐゴシック"/>
      <family val="3"/>
      <charset val="128"/>
      <scheme val="minor"/>
    </font>
    <font>
      <vertAlign val="superscript"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0" fillId="0" borderId="1" xfId="0" applyBorder="1"/>
    <xf numFmtId="176" fontId="0" fillId="0" borderId="1" xfId="0" applyNumberFormat="1" applyBorder="1"/>
    <xf numFmtId="176" fontId="0" fillId="0" borderId="2" xfId="0" applyNumberFormat="1" applyBorder="1"/>
    <xf numFmtId="176" fontId="0" fillId="0" borderId="3" xfId="0" applyNumberFormat="1" applyBorder="1"/>
    <xf numFmtId="176" fontId="0" fillId="0" borderId="4" xfId="0" applyNumberFormat="1" applyBorder="1"/>
    <xf numFmtId="176" fontId="0" fillId="0" borderId="5" xfId="0" applyNumberFormat="1" applyBorder="1"/>
    <xf numFmtId="176" fontId="0" fillId="0" borderId="6" xfId="0" applyNumberFormat="1" applyBorder="1"/>
    <xf numFmtId="0" fontId="0" fillId="0" borderId="8" xfId="0" applyBorder="1"/>
    <xf numFmtId="176" fontId="0" fillId="0" borderId="9" xfId="0" applyNumberFormat="1" applyBorder="1"/>
    <xf numFmtId="176" fontId="0" fillId="0" borderId="12" xfId="0" applyNumberFormat="1" applyBorder="1"/>
    <xf numFmtId="176" fontId="0" fillId="0" borderId="11" xfId="0" applyNumberFormat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0" fillId="0" borderId="12" xfId="0" applyBorder="1"/>
    <xf numFmtId="0" fontId="0" fillId="0" borderId="25" xfId="0" applyBorder="1"/>
    <xf numFmtId="0" fontId="0" fillId="0" borderId="22" xfId="0" applyBorder="1"/>
    <xf numFmtId="0" fontId="0" fillId="0" borderId="27" xfId="0" applyBorder="1"/>
    <xf numFmtId="0" fontId="0" fillId="0" borderId="21" xfId="0" applyBorder="1"/>
    <xf numFmtId="0" fontId="0" fillId="0" borderId="25" xfId="0" applyFill="1" applyBorder="1" applyAlignment="1">
      <alignment horizontal="center" vertical="center"/>
    </xf>
    <xf numFmtId="176" fontId="0" fillId="0" borderId="25" xfId="0" applyNumberFormat="1" applyBorder="1"/>
    <xf numFmtId="0" fontId="0" fillId="0" borderId="25" xfId="0" applyBorder="1" applyAlignment="1">
      <alignment horizontal="center" vertical="center"/>
    </xf>
    <xf numFmtId="176" fontId="0" fillId="0" borderId="1" xfId="0" applyNumberFormat="1" applyFill="1" applyBorder="1"/>
    <xf numFmtId="177" fontId="0" fillId="0" borderId="1" xfId="0" applyNumberFormat="1" applyBorder="1"/>
    <xf numFmtId="0" fontId="0" fillId="0" borderId="0" xfId="0" applyBorder="1" applyAlignment="1">
      <alignment horizontal="center"/>
    </xf>
    <xf numFmtId="0" fontId="0" fillId="0" borderId="28" xfId="0" applyBorder="1"/>
    <xf numFmtId="176" fontId="0" fillId="0" borderId="0" xfId="0" applyNumberFormat="1" applyBorder="1"/>
    <xf numFmtId="0" fontId="0" fillId="0" borderId="26" xfId="0" applyBorder="1"/>
    <xf numFmtId="0" fontId="0" fillId="0" borderId="11" xfId="0" applyBorder="1" applyAlignment="1">
      <alignment horizontal="center"/>
    </xf>
    <xf numFmtId="176" fontId="0" fillId="0" borderId="2" xfId="0" applyNumberFormat="1" applyFill="1" applyBorder="1"/>
    <xf numFmtId="0" fontId="0" fillId="0" borderId="26" xfId="0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5" xfId="0" applyFill="1" applyBorder="1"/>
    <xf numFmtId="0" fontId="0" fillId="0" borderId="30" xfId="0" applyBorder="1" applyAlignment="1">
      <alignment horizontal="center"/>
    </xf>
    <xf numFmtId="176" fontId="0" fillId="0" borderId="32" xfId="0" applyNumberFormat="1" applyBorder="1"/>
    <xf numFmtId="176" fontId="0" fillId="0" borderId="33" xfId="0" applyNumberFormat="1" applyBorder="1"/>
    <xf numFmtId="176" fontId="0" fillId="0" borderId="34" xfId="0" applyNumberFormat="1" applyBorder="1"/>
    <xf numFmtId="177" fontId="0" fillId="0" borderId="3" xfId="0" applyNumberFormat="1" applyBorder="1"/>
    <xf numFmtId="0" fontId="0" fillId="0" borderId="36" xfId="0" applyBorder="1"/>
    <xf numFmtId="176" fontId="0" fillId="0" borderId="5" xfId="0" applyNumberFormat="1" applyFill="1" applyBorder="1"/>
    <xf numFmtId="0" fontId="0" fillId="0" borderId="35" xfId="0" applyBorder="1"/>
    <xf numFmtId="0" fontId="0" fillId="0" borderId="14" xfId="0" applyFill="1" applyBorder="1" applyAlignment="1">
      <alignment horizontal="center"/>
    </xf>
    <xf numFmtId="0" fontId="0" fillId="0" borderId="1" xfId="0" applyBorder="1" applyAlignment="1">
      <alignment horizontal="right"/>
    </xf>
    <xf numFmtId="176" fontId="0" fillId="0" borderId="1" xfId="0" applyNumberFormat="1" applyBorder="1" applyAlignment="1">
      <alignment horizontal="right"/>
    </xf>
    <xf numFmtId="0" fontId="0" fillId="0" borderId="9" xfId="0" applyBorder="1" applyAlignment="1">
      <alignment horizontal="right"/>
    </xf>
    <xf numFmtId="176" fontId="0" fillId="0" borderId="9" xfId="0" applyNumberFormat="1" applyBorder="1" applyAlignment="1">
      <alignment horizontal="right"/>
    </xf>
    <xf numFmtId="0" fontId="0" fillId="0" borderId="28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right"/>
    </xf>
    <xf numFmtId="176" fontId="0" fillId="0" borderId="3" xfId="0" applyNumberFormat="1" applyBorder="1" applyAlignment="1">
      <alignment horizontal="right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8" xfId="0" applyBorder="1" applyAlignment="1">
      <alignment vertical="center"/>
    </xf>
    <xf numFmtId="177" fontId="0" fillId="0" borderId="5" xfId="0" applyNumberFormat="1" applyBorder="1"/>
    <xf numFmtId="0" fontId="0" fillId="0" borderId="29" xfId="0" applyBorder="1" applyAlignment="1">
      <alignment horizontal="center"/>
    </xf>
    <xf numFmtId="0" fontId="0" fillId="0" borderId="6" xfId="0" applyBorder="1"/>
    <xf numFmtId="0" fontId="0" fillId="0" borderId="5" xfId="0" applyFill="1" applyBorder="1"/>
    <xf numFmtId="0" fontId="0" fillId="0" borderId="37" xfId="0" applyBorder="1"/>
    <xf numFmtId="177" fontId="0" fillId="0" borderId="25" xfId="0" applyNumberFormat="1" applyBorder="1"/>
    <xf numFmtId="0" fontId="0" fillId="0" borderId="17" xfId="0" applyFill="1" applyBorder="1" applyAlignment="1">
      <alignment horizontal="left"/>
    </xf>
    <xf numFmtId="0" fontId="0" fillId="0" borderId="19" xfId="0" applyBorder="1"/>
    <xf numFmtId="0" fontId="0" fillId="0" borderId="18" xfId="0" applyBorder="1"/>
    <xf numFmtId="0" fontId="0" fillId="0" borderId="17" xfId="0" applyBorder="1"/>
    <xf numFmtId="0" fontId="0" fillId="0" borderId="33" xfId="0" applyBorder="1"/>
    <xf numFmtId="0" fontId="0" fillId="0" borderId="19" xfId="0" applyFill="1" applyBorder="1"/>
    <xf numFmtId="0" fontId="0" fillId="0" borderId="18" xfId="0" applyFill="1" applyBorder="1"/>
    <xf numFmtId="0" fontId="0" fillId="0" borderId="20" xfId="0" applyBorder="1"/>
    <xf numFmtId="0" fontId="0" fillId="0" borderId="15" xfId="0" applyBorder="1"/>
    <xf numFmtId="0" fontId="0" fillId="0" borderId="40" xfId="0" applyBorder="1"/>
    <xf numFmtId="177" fontId="0" fillId="0" borderId="6" xfId="0" applyNumberFormat="1" applyBorder="1"/>
    <xf numFmtId="179" fontId="0" fillId="0" borderId="6" xfId="0" applyNumberFormat="1" applyBorder="1"/>
    <xf numFmtId="178" fontId="0" fillId="0" borderId="12" xfId="0" applyNumberFormat="1" applyBorder="1"/>
    <xf numFmtId="176" fontId="0" fillId="0" borderId="26" xfId="0" applyNumberFormat="1" applyBorder="1"/>
    <xf numFmtId="177" fontId="0" fillId="0" borderId="31" xfId="0" applyNumberFormat="1" applyBorder="1"/>
    <xf numFmtId="0" fontId="0" fillId="0" borderId="43" xfId="0" applyBorder="1"/>
    <xf numFmtId="0" fontId="0" fillId="0" borderId="16" xfId="0" applyBorder="1"/>
    <xf numFmtId="0" fontId="0" fillId="5" borderId="34" xfId="0" applyFill="1" applyBorder="1"/>
    <xf numFmtId="0" fontId="0" fillId="5" borderId="4" xfId="0" applyFill="1" applyBorder="1"/>
    <xf numFmtId="0" fontId="0" fillId="5" borderId="11" xfId="0" applyFill="1" applyBorder="1"/>
    <xf numFmtId="178" fontId="0" fillId="0" borderId="5" xfId="0" applyNumberFormat="1" applyBorder="1"/>
    <xf numFmtId="178" fontId="0" fillId="0" borderId="1" xfId="0" applyNumberFormat="1" applyBorder="1"/>
    <xf numFmtId="178" fontId="0" fillId="0" borderId="6" xfId="0" applyNumberFormat="1" applyBorder="1"/>
    <xf numFmtId="178" fontId="0" fillId="2" borderId="32" xfId="0" applyNumberFormat="1" applyFill="1" applyBorder="1"/>
    <xf numFmtId="178" fontId="0" fillId="2" borderId="1" xfId="0" applyNumberFormat="1" applyFill="1" applyBorder="1"/>
    <xf numFmtId="178" fontId="0" fillId="2" borderId="3" xfId="0" applyNumberFormat="1" applyFill="1" applyBorder="1"/>
    <xf numFmtId="178" fontId="0" fillId="0" borderId="9" xfId="0" applyNumberFormat="1" applyBorder="1"/>
    <xf numFmtId="178" fontId="0" fillId="3" borderId="1" xfId="0" applyNumberFormat="1" applyFill="1" applyBorder="1"/>
    <xf numFmtId="178" fontId="0" fillId="3" borderId="32" xfId="0" applyNumberFormat="1" applyFill="1" applyBorder="1"/>
    <xf numFmtId="178" fontId="0" fillId="0" borderId="3" xfId="0" applyNumberFormat="1" applyBorder="1"/>
    <xf numFmtId="178" fontId="0" fillId="3" borderId="9" xfId="0" applyNumberFormat="1" applyFill="1" applyBorder="1"/>
    <xf numFmtId="178" fontId="0" fillId="3" borderId="3" xfId="0" applyNumberFormat="1" applyFill="1" applyBorder="1"/>
    <xf numFmtId="178" fontId="0" fillId="4" borderId="32" xfId="0" applyNumberFormat="1" applyFill="1" applyBorder="1"/>
    <xf numFmtId="178" fontId="0" fillId="4" borderId="1" xfId="0" applyNumberFormat="1" applyFill="1" applyBorder="1"/>
    <xf numFmtId="178" fontId="0" fillId="4" borderId="3" xfId="0" applyNumberFormat="1" applyFill="1" applyBorder="1"/>
    <xf numFmtId="178" fontId="0" fillId="4" borderId="9" xfId="0" applyNumberFormat="1" applyFill="1" applyBorder="1"/>
    <xf numFmtId="178" fontId="0" fillId="2" borderId="9" xfId="0" applyNumberFormat="1" applyFill="1" applyBorder="1"/>
    <xf numFmtId="178" fontId="0" fillId="0" borderId="7" xfId="0" applyNumberFormat="1" applyBorder="1"/>
    <xf numFmtId="176" fontId="0" fillId="0" borderId="9" xfId="0" applyNumberFormat="1" applyFill="1" applyBorder="1"/>
    <xf numFmtId="178" fontId="0" fillId="0" borderId="10" xfId="0" applyNumberFormat="1" applyBorder="1"/>
    <xf numFmtId="178" fontId="0" fillId="0" borderId="23" xfId="0" applyNumberFormat="1" applyBorder="1"/>
    <xf numFmtId="176" fontId="0" fillId="0" borderId="32" xfId="0" applyNumberFormat="1" applyFill="1" applyBorder="1"/>
    <xf numFmtId="176" fontId="0" fillId="0" borderId="25" xfId="0" applyNumberFormat="1" applyFill="1" applyBorder="1"/>
    <xf numFmtId="0" fontId="0" fillId="0" borderId="22" xfId="0" applyBorder="1" applyAlignment="1">
      <alignment horizontal="center" vertical="center"/>
    </xf>
    <xf numFmtId="176" fontId="0" fillId="0" borderId="44" xfId="0" applyNumberFormat="1" applyBorder="1"/>
    <xf numFmtId="0" fontId="0" fillId="0" borderId="44" xfId="0" applyBorder="1" applyAlignment="1">
      <alignment horizontal="right"/>
    </xf>
    <xf numFmtId="176" fontId="0" fillId="0" borderId="45" xfId="0" applyNumberFormat="1" applyBorder="1"/>
    <xf numFmtId="0" fontId="0" fillId="0" borderId="45" xfId="0" applyBorder="1" applyAlignment="1">
      <alignment horizontal="right"/>
    </xf>
    <xf numFmtId="176" fontId="0" fillId="0" borderId="1" xfId="0" applyNumberFormat="1" applyFont="1" applyFill="1" applyBorder="1"/>
    <xf numFmtId="179" fontId="0" fillId="0" borderId="3" xfId="0" applyNumberFormat="1" applyBorder="1"/>
    <xf numFmtId="178" fontId="0" fillId="0" borderId="1" xfId="0" applyNumberFormat="1" applyBorder="1" applyAlignment="1"/>
    <xf numFmtId="178" fontId="0" fillId="0" borderId="1" xfId="0" applyNumberFormat="1" applyBorder="1" applyAlignment="1">
      <alignment horizontal="right"/>
    </xf>
    <xf numFmtId="178" fontId="0" fillId="0" borderId="9" xfId="0" applyNumberFormat="1" applyBorder="1" applyAlignment="1"/>
    <xf numFmtId="178" fontId="0" fillId="0" borderId="9" xfId="0" applyNumberFormat="1" applyBorder="1" applyAlignment="1">
      <alignment horizontal="right"/>
    </xf>
    <xf numFmtId="178" fontId="0" fillId="0" borderId="3" xfId="0" applyNumberFormat="1" applyBorder="1" applyAlignment="1"/>
    <xf numFmtId="178" fontId="0" fillId="0" borderId="3" xfId="0" applyNumberFormat="1" applyBorder="1" applyAlignment="1">
      <alignment horizontal="right"/>
    </xf>
    <xf numFmtId="176" fontId="0" fillId="0" borderId="32" xfId="0" applyNumberFormat="1" applyFill="1" applyBorder="1" applyAlignment="1">
      <alignment horizontal="right"/>
    </xf>
    <xf numFmtId="176" fontId="0" fillId="0" borderId="1" xfId="0" applyNumberFormat="1" applyFill="1" applyBorder="1" applyAlignment="1">
      <alignment horizontal="right"/>
    </xf>
    <xf numFmtId="176" fontId="0" fillId="0" borderId="25" xfId="0" applyNumberFormat="1" applyFill="1" applyBorder="1" applyAlignment="1">
      <alignment horizontal="right"/>
    </xf>
    <xf numFmtId="176" fontId="0" fillId="0" borderId="5" xfId="0" applyNumberFormat="1" applyBorder="1" applyAlignment="1">
      <alignment horizontal="right"/>
    </xf>
    <xf numFmtId="178" fontId="0" fillId="0" borderId="5" xfId="0" applyNumberFormat="1" applyBorder="1" applyAlignment="1">
      <alignment horizontal="right"/>
    </xf>
    <xf numFmtId="178" fontId="0" fillId="0" borderId="9" xfId="0" applyNumberFormat="1" applyFill="1" applyBorder="1" applyAlignment="1"/>
    <xf numFmtId="178" fontId="0" fillId="0" borderId="1" xfId="0" applyNumberFormat="1" applyFill="1" applyBorder="1" applyAlignment="1"/>
    <xf numFmtId="0" fontId="0" fillId="0" borderId="16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0" borderId="3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Efr(</a:t>
            </a:r>
            <a:r>
              <a:rPr lang="ja-JP" altLang="en-US"/>
              <a:t>加工前</a:t>
            </a:r>
            <a:r>
              <a:rPr lang="en-US" altLang="ja-JP"/>
              <a:t>)-Efr(</a:t>
            </a:r>
            <a:r>
              <a:rPr lang="ja-JP" altLang="en-US"/>
              <a:t>加工後</a:t>
            </a:r>
            <a:r>
              <a:rPr lang="en-US" altLang="ja-JP"/>
              <a:t>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酢ビ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FJ加工前後比較!$E$6:$E$10</c:f>
              <c:numCache>
                <c:formatCode>0.0_ </c:formatCode>
                <c:ptCount val="5"/>
                <c:pt idx="0">
                  <c:v>11.9</c:v>
                </c:pt>
                <c:pt idx="1">
                  <c:v>14.3</c:v>
                </c:pt>
                <c:pt idx="2">
                  <c:v>14.141500000000001</c:v>
                </c:pt>
                <c:pt idx="3">
                  <c:v>10.7</c:v>
                </c:pt>
                <c:pt idx="4">
                  <c:v>11</c:v>
                </c:pt>
              </c:numCache>
            </c:numRef>
          </c:xVal>
          <c:yVal>
            <c:numRef>
              <c:f>FJ加工前後比較!$J$6:$J$10</c:f>
              <c:numCache>
                <c:formatCode>0.0_ </c:formatCode>
                <c:ptCount val="5"/>
                <c:pt idx="0">
                  <c:v>12</c:v>
                </c:pt>
                <c:pt idx="1">
                  <c:v>14.49</c:v>
                </c:pt>
                <c:pt idx="2">
                  <c:v>14.2</c:v>
                </c:pt>
                <c:pt idx="3">
                  <c:v>11</c:v>
                </c:pt>
                <c:pt idx="4">
                  <c:v>11.2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3E7-4507-B410-B2908DB998B4}"/>
            </c:ext>
          </c:extLst>
        </c:ser>
        <c:ser>
          <c:idx val="1"/>
          <c:order val="1"/>
          <c:tx>
            <c:v>水ビ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FJ加工前後比較!$E$13:$E$17</c:f>
              <c:numCache>
                <c:formatCode>0.0_ </c:formatCode>
                <c:ptCount val="5"/>
                <c:pt idx="0">
                  <c:v>11.1</c:v>
                </c:pt>
                <c:pt idx="1">
                  <c:v>12.9</c:v>
                </c:pt>
                <c:pt idx="2">
                  <c:v>10.199999999999999</c:v>
                </c:pt>
                <c:pt idx="3">
                  <c:v>10.3</c:v>
                </c:pt>
                <c:pt idx="4">
                  <c:v>11.6</c:v>
                </c:pt>
              </c:numCache>
            </c:numRef>
          </c:xVal>
          <c:yVal>
            <c:numRef>
              <c:f>FJ加工前後比較!$J$13:$J$17</c:f>
              <c:numCache>
                <c:formatCode>0.0_ </c:formatCode>
                <c:ptCount val="5"/>
                <c:pt idx="0">
                  <c:v>11.4</c:v>
                </c:pt>
                <c:pt idx="1">
                  <c:v>13.4</c:v>
                </c:pt>
                <c:pt idx="2">
                  <c:v>10.69</c:v>
                </c:pt>
                <c:pt idx="3">
                  <c:v>10.6</c:v>
                </c:pt>
                <c:pt idx="4">
                  <c:v>11.9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3E7-4507-B410-B2908DB998B4}"/>
            </c:ext>
          </c:extLst>
        </c:ser>
        <c:ser>
          <c:idx val="2"/>
          <c:order val="2"/>
          <c:tx>
            <c:v>エポキシ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FJ加工前後比較!$E$20:$E$25</c:f>
              <c:numCache>
                <c:formatCode>0.0_ </c:formatCode>
                <c:ptCount val="6"/>
                <c:pt idx="0">
                  <c:v>11.7</c:v>
                </c:pt>
                <c:pt idx="1">
                  <c:v>13.9</c:v>
                </c:pt>
                <c:pt idx="2">
                  <c:v>13.5</c:v>
                </c:pt>
                <c:pt idx="3">
                  <c:v>10.4</c:v>
                </c:pt>
                <c:pt idx="4">
                  <c:v>10.5</c:v>
                </c:pt>
                <c:pt idx="5">
                  <c:v>12.2</c:v>
                </c:pt>
              </c:numCache>
            </c:numRef>
          </c:xVal>
          <c:yVal>
            <c:numRef>
              <c:f>FJ加工前後比較!$J$20:$J$25</c:f>
              <c:numCache>
                <c:formatCode>0.0_ </c:formatCode>
                <c:ptCount val="6"/>
                <c:pt idx="0">
                  <c:v>12.5</c:v>
                </c:pt>
                <c:pt idx="1">
                  <c:v>14.4</c:v>
                </c:pt>
                <c:pt idx="2">
                  <c:v>13.8</c:v>
                </c:pt>
                <c:pt idx="3">
                  <c:v>10.52</c:v>
                </c:pt>
                <c:pt idx="4">
                  <c:v>10.78</c:v>
                </c:pt>
                <c:pt idx="5">
                  <c:v>12.8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03E7-4507-B410-B2908DB998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1436296"/>
        <c:axId val="271436688"/>
      </c:scatterChart>
      <c:valAx>
        <c:axId val="271436296"/>
        <c:scaling>
          <c:orientation val="minMax"/>
          <c:min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E</a:t>
                </a:r>
                <a:r>
                  <a:rPr lang="en-US" altLang="ja-JP" baseline="-25000"/>
                  <a:t>fr</a:t>
                </a:r>
                <a:r>
                  <a:rPr lang="en-US" altLang="ja-JP"/>
                  <a:t>(</a:t>
                </a:r>
                <a:r>
                  <a:rPr lang="ja-JP" altLang="en-US"/>
                  <a:t>加工前</a:t>
                </a:r>
                <a:r>
                  <a:rPr lang="en-US" altLang="ja-JP"/>
                  <a:t>,GPa)</a:t>
                </a:r>
                <a:endParaRPr lang="ja-JP" alt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.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71436688"/>
        <c:crosses val="autoZero"/>
        <c:crossBetween val="midCat"/>
      </c:valAx>
      <c:valAx>
        <c:axId val="271436688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E</a:t>
                </a:r>
                <a:r>
                  <a:rPr lang="en-US" altLang="ja-JP" baseline="-25000"/>
                  <a:t>fr</a:t>
                </a:r>
                <a:r>
                  <a:rPr lang="en-US" altLang="ja-JP"/>
                  <a:t>(</a:t>
                </a:r>
                <a:r>
                  <a:rPr lang="ja-JP" altLang="en-US"/>
                  <a:t>加工後</a:t>
                </a:r>
                <a:r>
                  <a:rPr lang="en-US" altLang="ja-JP"/>
                  <a:t>,GPa)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.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714362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E</a:t>
            </a:r>
            <a:r>
              <a:rPr lang="en-US" altLang="ja-JP" baseline="-25000"/>
              <a:t>L</a:t>
            </a:r>
            <a:r>
              <a:rPr lang="en-US" altLang="ja-JP"/>
              <a:t>(</a:t>
            </a:r>
            <a:r>
              <a:rPr lang="ja-JP" altLang="en-US"/>
              <a:t>加工前</a:t>
            </a:r>
            <a:r>
              <a:rPr lang="en-US" altLang="ja-JP"/>
              <a:t>)-E</a:t>
            </a:r>
            <a:r>
              <a:rPr lang="en-US" altLang="ja-JP" baseline="-25000"/>
              <a:t>L</a:t>
            </a:r>
            <a:r>
              <a:rPr lang="en-US" altLang="ja-JP"/>
              <a:t>(</a:t>
            </a:r>
            <a:r>
              <a:rPr lang="ja-JP" altLang="en-US"/>
              <a:t>加工後</a:t>
            </a:r>
            <a:r>
              <a:rPr lang="en-US" altLang="ja-JP"/>
              <a:t>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酢ビ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FJ加工前後比較!$F$6:$F$10</c:f>
              <c:numCache>
                <c:formatCode>0.0_ </c:formatCode>
                <c:ptCount val="5"/>
                <c:pt idx="0">
                  <c:v>10.1</c:v>
                </c:pt>
                <c:pt idx="1">
                  <c:v>13.3</c:v>
                </c:pt>
                <c:pt idx="2">
                  <c:v>11.7</c:v>
                </c:pt>
                <c:pt idx="3">
                  <c:v>9.6999999999999993</c:v>
                </c:pt>
                <c:pt idx="4">
                  <c:v>10.199999999999999</c:v>
                </c:pt>
              </c:numCache>
            </c:numRef>
          </c:xVal>
          <c:yVal>
            <c:numRef>
              <c:f>FJ加工前後比較!$L$6:$L$10</c:f>
              <c:numCache>
                <c:formatCode>0.0_ </c:formatCode>
                <c:ptCount val="5"/>
                <c:pt idx="0">
                  <c:v>10.4</c:v>
                </c:pt>
                <c:pt idx="1">
                  <c:v>13.58</c:v>
                </c:pt>
                <c:pt idx="2">
                  <c:v>12.7</c:v>
                </c:pt>
                <c:pt idx="3">
                  <c:v>10.6</c:v>
                </c:pt>
                <c:pt idx="4">
                  <c:v>10.6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6D4-4113-B702-F0A950237A5C}"/>
            </c:ext>
          </c:extLst>
        </c:ser>
        <c:ser>
          <c:idx val="1"/>
          <c:order val="1"/>
          <c:tx>
            <c:v>水ビ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FJ加工前後比較!$F$13:$F$17</c:f>
              <c:numCache>
                <c:formatCode>0.0_ </c:formatCode>
                <c:ptCount val="5"/>
                <c:pt idx="0">
                  <c:v>9.5</c:v>
                </c:pt>
                <c:pt idx="1">
                  <c:v>11.8</c:v>
                </c:pt>
                <c:pt idx="2">
                  <c:v>9.8000000000000007</c:v>
                </c:pt>
                <c:pt idx="3">
                  <c:v>9.6</c:v>
                </c:pt>
                <c:pt idx="4">
                  <c:v>10.7</c:v>
                </c:pt>
              </c:numCache>
            </c:numRef>
          </c:xVal>
          <c:yVal>
            <c:numRef>
              <c:f>FJ加工前後比較!$L$13:$L$17</c:f>
              <c:numCache>
                <c:formatCode>0.0_ </c:formatCode>
                <c:ptCount val="5"/>
                <c:pt idx="0">
                  <c:v>9.85</c:v>
                </c:pt>
                <c:pt idx="1">
                  <c:v>11.8</c:v>
                </c:pt>
                <c:pt idx="2">
                  <c:v>9.2799999999999994</c:v>
                </c:pt>
                <c:pt idx="3">
                  <c:v>10.199999999999999</c:v>
                </c:pt>
                <c:pt idx="4">
                  <c:v>11.1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6D4-4113-B702-F0A950237A5C}"/>
            </c:ext>
          </c:extLst>
        </c:ser>
        <c:ser>
          <c:idx val="2"/>
          <c:order val="2"/>
          <c:tx>
            <c:v>エポキシ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FJ加工前後比較!$F$20:$F$25</c:f>
              <c:numCache>
                <c:formatCode>0.0_ </c:formatCode>
                <c:ptCount val="6"/>
                <c:pt idx="0">
                  <c:v>10.8</c:v>
                </c:pt>
                <c:pt idx="1">
                  <c:v>11.8</c:v>
                </c:pt>
                <c:pt idx="2">
                  <c:v>12.4</c:v>
                </c:pt>
                <c:pt idx="3">
                  <c:v>8.6999999999999993</c:v>
                </c:pt>
                <c:pt idx="4">
                  <c:v>10.1</c:v>
                </c:pt>
                <c:pt idx="5">
                  <c:v>11.2</c:v>
                </c:pt>
              </c:numCache>
            </c:numRef>
          </c:xVal>
          <c:yVal>
            <c:numRef>
              <c:f>FJ加工前後比較!$L$20:$L$25</c:f>
              <c:numCache>
                <c:formatCode>0.0_ </c:formatCode>
                <c:ptCount val="6"/>
                <c:pt idx="0">
                  <c:v>10.5</c:v>
                </c:pt>
                <c:pt idx="1">
                  <c:v>11.85</c:v>
                </c:pt>
                <c:pt idx="2">
                  <c:v>12.3</c:v>
                </c:pt>
                <c:pt idx="3">
                  <c:v>11.1</c:v>
                </c:pt>
                <c:pt idx="4">
                  <c:v>9.3800000000000008</c:v>
                </c:pt>
                <c:pt idx="5">
                  <c:v>11.5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6D4-4113-B702-F0A950237A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1437864"/>
        <c:axId val="271438256"/>
      </c:scatterChart>
      <c:valAx>
        <c:axId val="271437864"/>
        <c:scaling>
          <c:orientation val="minMax"/>
          <c:min val="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E</a:t>
                </a:r>
                <a:r>
                  <a:rPr lang="en-US" altLang="ja-JP" baseline="-25000"/>
                  <a:t>L</a:t>
                </a:r>
                <a:r>
                  <a:rPr lang="en-US" altLang="ja-JP"/>
                  <a:t>(</a:t>
                </a:r>
                <a:r>
                  <a:rPr lang="ja-JP" altLang="en-US"/>
                  <a:t>加工前</a:t>
                </a:r>
                <a:r>
                  <a:rPr lang="en-US" altLang="ja-JP"/>
                  <a:t>,GPa)</a:t>
                </a:r>
                <a:endParaRPr lang="ja-JP" alt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.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71438256"/>
        <c:crosses val="autoZero"/>
        <c:crossBetween val="midCat"/>
      </c:valAx>
      <c:valAx>
        <c:axId val="271438256"/>
        <c:scaling>
          <c:orientation val="minMax"/>
          <c:min val="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E</a:t>
                </a:r>
                <a:r>
                  <a:rPr lang="en-US" altLang="ja-JP" baseline="-25000"/>
                  <a:t>L</a:t>
                </a:r>
                <a:r>
                  <a:rPr lang="en-US" altLang="ja-JP"/>
                  <a:t>(</a:t>
                </a:r>
                <a:r>
                  <a:rPr lang="ja-JP" altLang="en-US"/>
                  <a:t>加工後</a:t>
                </a:r>
                <a:r>
                  <a:rPr lang="en-US" altLang="ja-JP"/>
                  <a:t>,GPa)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.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714378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ρ-E</a:t>
            </a:r>
            <a:r>
              <a:rPr lang="en-US" altLang="ja-JP" baseline="-25000"/>
              <a:t>fr</a:t>
            </a:r>
            <a:endParaRPr lang="ja-JP" altLang="en-US" baseline="-250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905996488077739"/>
          <c:y val="0.21037327615058307"/>
          <c:w val="0.67909023733284601"/>
          <c:h val="0.58245730305253474"/>
        </c:manualLayout>
      </c:layout>
      <c:scatterChart>
        <c:scatterStyle val="lineMarker"/>
        <c:varyColors val="0"/>
        <c:ser>
          <c:idx val="0"/>
          <c:order val="0"/>
          <c:tx>
            <c:v>全試験体,加工前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試験体情報まとめ!$E$4:$E$27</c:f>
              <c:numCache>
                <c:formatCode>General</c:formatCode>
                <c:ptCount val="24"/>
                <c:pt idx="0">
                  <c:v>361</c:v>
                </c:pt>
                <c:pt idx="1">
                  <c:v>364</c:v>
                </c:pt>
                <c:pt idx="2">
                  <c:v>365</c:v>
                </c:pt>
                <c:pt idx="3">
                  <c:v>416</c:v>
                </c:pt>
                <c:pt idx="4">
                  <c:v>415</c:v>
                </c:pt>
                <c:pt idx="5">
                  <c:v>407</c:v>
                </c:pt>
                <c:pt idx="6">
                  <c:v>415</c:v>
                </c:pt>
                <c:pt idx="7">
                  <c:v>400</c:v>
                </c:pt>
                <c:pt idx="8">
                  <c:v>415</c:v>
                </c:pt>
                <c:pt idx="9">
                  <c:v>369</c:v>
                </c:pt>
                <c:pt idx="10">
                  <c:v>369</c:v>
                </c:pt>
                <c:pt idx="11">
                  <c:v>351</c:v>
                </c:pt>
                <c:pt idx="12">
                  <c:v>397</c:v>
                </c:pt>
                <c:pt idx="13">
                  <c:v>374</c:v>
                </c:pt>
                <c:pt idx="14">
                  <c:v>391</c:v>
                </c:pt>
                <c:pt idx="15">
                  <c:v>352</c:v>
                </c:pt>
                <c:pt idx="16">
                  <c:v>356</c:v>
                </c:pt>
                <c:pt idx="17">
                  <c:v>373</c:v>
                </c:pt>
                <c:pt idx="18">
                  <c:v>358</c:v>
                </c:pt>
                <c:pt idx="19">
                  <c:v>353</c:v>
                </c:pt>
                <c:pt idx="20">
                  <c:v>360</c:v>
                </c:pt>
                <c:pt idx="21">
                  <c:v>371</c:v>
                </c:pt>
                <c:pt idx="22">
                  <c:v>373</c:v>
                </c:pt>
                <c:pt idx="23">
                  <c:v>375</c:v>
                </c:pt>
              </c:numCache>
            </c:numRef>
          </c:xVal>
          <c:yVal>
            <c:numRef>
              <c:f>試験体情報まとめ!$F$4:$F$27</c:f>
              <c:numCache>
                <c:formatCode>0.0_ </c:formatCode>
                <c:ptCount val="24"/>
                <c:pt idx="0">
                  <c:v>11.9</c:v>
                </c:pt>
                <c:pt idx="1">
                  <c:v>11.7</c:v>
                </c:pt>
                <c:pt idx="2">
                  <c:v>11.8</c:v>
                </c:pt>
                <c:pt idx="3">
                  <c:v>13.9</c:v>
                </c:pt>
                <c:pt idx="4">
                  <c:v>14.3</c:v>
                </c:pt>
                <c:pt idx="5">
                  <c:v>14</c:v>
                </c:pt>
                <c:pt idx="6">
                  <c:v>14.1</c:v>
                </c:pt>
                <c:pt idx="7">
                  <c:v>13.5</c:v>
                </c:pt>
                <c:pt idx="8">
                  <c:v>13.7</c:v>
                </c:pt>
                <c:pt idx="9">
                  <c:v>11.1</c:v>
                </c:pt>
                <c:pt idx="10">
                  <c:v>10.4</c:v>
                </c:pt>
                <c:pt idx="11">
                  <c:v>10.8</c:v>
                </c:pt>
                <c:pt idx="12">
                  <c:v>12.9</c:v>
                </c:pt>
                <c:pt idx="13">
                  <c:v>10.7</c:v>
                </c:pt>
                <c:pt idx="14">
                  <c:v>12.2</c:v>
                </c:pt>
                <c:pt idx="15">
                  <c:v>10.199999999999999</c:v>
                </c:pt>
                <c:pt idx="16">
                  <c:v>10.5</c:v>
                </c:pt>
                <c:pt idx="17">
                  <c:v>9.6999999999999993</c:v>
                </c:pt>
                <c:pt idx="18">
                  <c:v>11</c:v>
                </c:pt>
                <c:pt idx="19">
                  <c:v>10.3</c:v>
                </c:pt>
                <c:pt idx="20">
                  <c:v>9.9</c:v>
                </c:pt>
                <c:pt idx="21">
                  <c:v>11.6</c:v>
                </c:pt>
                <c:pt idx="22">
                  <c:v>12.2</c:v>
                </c:pt>
                <c:pt idx="23">
                  <c:v>12.2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A21-4059-A6B8-3F9B5FC3C2D1}"/>
            </c:ext>
          </c:extLst>
        </c:ser>
        <c:ser>
          <c:idx val="1"/>
          <c:order val="1"/>
          <c:tx>
            <c:v>FJ試験体,加工後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試験体情報まとめ!$E$4:$E$27</c:f>
              <c:numCache>
                <c:formatCode>General</c:formatCode>
                <c:ptCount val="24"/>
                <c:pt idx="0">
                  <c:v>361</c:v>
                </c:pt>
                <c:pt idx="1">
                  <c:v>364</c:v>
                </c:pt>
                <c:pt idx="2">
                  <c:v>365</c:v>
                </c:pt>
                <c:pt idx="3">
                  <c:v>416</c:v>
                </c:pt>
                <c:pt idx="4">
                  <c:v>415</c:v>
                </c:pt>
                <c:pt idx="5">
                  <c:v>407</c:v>
                </c:pt>
                <c:pt idx="6">
                  <c:v>415</c:v>
                </c:pt>
                <c:pt idx="7">
                  <c:v>400</c:v>
                </c:pt>
                <c:pt idx="8">
                  <c:v>415</c:v>
                </c:pt>
                <c:pt idx="9">
                  <c:v>369</c:v>
                </c:pt>
                <c:pt idx="10">
                  <c:v>369</c:v>
                </c:pt>
                <c:pt idx="11">
                  <c:v>351</c:v>
                </c:pt>
                <c:pt idx="12">
                  <c:v>397</c:v>
                </c:pt>
                <c:pt idx="13">
                  <c:v>374</c:v>
                </c:pt>
                <c:pt idx="14">
                  <c:v>391</c:v>
                </c:pt>
                <c:pt idx="15">
                  <c:v>352</c:v>
                </c:pt>
                <c:pt idx="16">
                  <c:v>356</c:v>
                </c:pt>
                <c:pt idx="17">
                  <c:v>373</c:v>
                </c:pt>
                <c:pt idx="18">
                  <c:v>358</c:v>
                </c:pt>
                <c:pt idx="19">
                  <c:v>353</c:v>
                </c:pt>
                <c:pt idx="20">
                  <c:v>360</c:v>
                </c:pt>
                <c:pt idx="21">
                  <c:v>371</c:v>
                </c:pt>
                <c:pt idx="22">
                  <c:v>373</c:v>
                </c:pt>
                <c:pt idx="23">
                  <c:v>375</c:v>
                </c:pt>
              </c:numCache>
            </c:numRef>
          </c:xVal>
          <c:yVal>
            <c:numRef>
              <c:f>試験体情報まとめ!$G$4:$G$27</c:f>
              <c:numCache>
                <c:formatCode>0.0_ </c:formatCode>
                <c:ptCount val="24"/>
                <c:pt idx="0">
                  <c:v>12</c:v>
                </c:pt>
                <c:pt idx="1">
                  <c:v>12.5</c:v>
                </c:pt>
                <c:pt idx="3">
                  <c:v>14.4</c:v>
                </c:pt>
                <c:pt idx="4">
                  <c:v>14.5</c:v>
                </c:pt>
                <c:pt idx="6">
                  <c:v>14.2</c:v>
                </c:pt>
                <c:pt idx="7">
                  <c:v>13.8</c:v>
                </c:pt>
                <c:pt idx="9">
                  <c:v>11.4</c:v>
                </c:pt>
                <c:pt idx="10">
                  <c:v>10.5</c:v>
                </c:pt>
                <c:pt idx="12">
                  <c:v>13.4</c:v>
                </c:pt>
                <c:pt idx="13">
                  <c:v>10.9</c:v>
                </c:pt>
                <c:pt idx="15">
                  <c:v>10.69</c:v>
                </c:pt>
                <c:pt idx="16">
                  <c:v>10.78</c:v>
                </c:pt>
                <c:pt idx="18">
                  <c:v>11.2</c:v>
                </c:pt>
                <c:pt idx="19">
                  <c:v>10.1</c:v>
                </c:pt>
                <c:pt idx="21">
                  <c:v>11.9</c:v>
                </c:pt>
                <c:pt idx="22">
                  <c:v>12.8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A21-4059-A6B8-3F9B5FC3C2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3871976"/>
        <c:axId val="333867272"/>
      </c:scatterChart>
      <c:valAx>
        <c:axId val="333871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ρ(kg/m</a:t>
                </a:r>
                <a:r>
                  <a:rPr lang="en-US" altLang="ja-JP" baseline="30000"/>
                  <a:t>3</a:t>
                </a:r>
                <a:r>
                  <a:rPr lang="en-US" altLang="ja-JP"/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3867272"/>
        <c:crosses val="autoZero"/>
        <c:crossBetween val="midCat"/>
      </c:valAx>
      <c:valAx>
        <c:axId val="333867272"/>
        <c:scaling>
          <c:orientation val="minMax"/>
          <c:min val="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E</a:t>
                </a:r>
                <a:r>
                  <a:rPr lang="en-US" altLang="ja-JP" baseline="-25000"/>
                  <a:t>fr</a:t>
                </a:r>
                <a:r>
                  <a:rPr lang="en-US" altLang="ja-JP"/>
                  <a:t>(GPa)</a:t>
                </a:r>
                <a:endParaRPr lang="ja-JP" alt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.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38719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ρ-E</a:t>
            </a:r>
            <a:r>
              <a:rPr lang="en-US" altLang="ja-JP" baseline="-25000"/>
              <a:t>L</a:t>
            </a:r>
            <a:endParaRPr lang="ja-JP" altLang="en-US" baseline="-250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1021942623045523"/>
          <c:y val="0.17171296296296296"/>
          <c:w val="0.64327764731079207"/>
          <c:h val="0.59646580635753854"/>
        </c:manualLayout>
      </c:layout>
      <c:scatterChart>
        <c:scatterStyle val="lineMarker"/>
        <c:varyColors val="0"/>
        <c:ser>
          <c:idx val="0"/>
          <c:order val="0"/>
          <c:tx>
            <c:v>FJ試験体,非破壊試験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試験体情報まとめ!$E$4:$E$27</c:f>
              <c:numCache>
                <c:formatCode>General</c:formatCode>
                <c:ptCount val="24"/>
                <c:pt idx="0">
                  <c:v>361</c:v>
                </c:pt>
                <c:pt idx="1">
                  <c:v>364</c:v>
                </c:pt>
                <c:pt idx="2">
                  <c:v>365</c:v>
                </c:pt>
                <c:pt idx="3">
                  <c:v>416</c:v>
                </c:pt>
                <c:pt idx="4">
                  <c:v>415</c:v>
                </c:pt>
                <c:pt idx="5">
                  <c:v>407</c:v>
                </c:pt>
                <c:pt idx="6">
                  <c:v>415</c:v>
                </c:pt>
                <c:pt idx="7">
                  <c:v>400</c:v>
                </c:pt>
                <c:pt idx="8">
                  <c:v>415</c:v>
                </c:pt>
                <c:pt idx="9">
                  <c:v>369</c:v>
                </c:pt>
                <c:pt idx="10">
                  <c:v>369</c:v>
                </c:pt>
                <c:pt idx="11">
                  <c:v>351</c:v>
                </c:pt>
                <c:pt idx="12">
                  <c:v>397</c:v>
                </c:pt>
                <c:pt idx="13">
                  <c:v>374</c:v>
                </c:pt>
                <c:pt idx="14">
                  <c:v>391</c:v>
                </c:pt>
                <c:pt idx="15">
                  <c:v>352</c:v>
                </c:pt>
                <c:pt idx="16">
                  <c:v>356</c:v>
                </c:pt>
                <c:pt idx="17">
                  <c:v>373</c:v>
                </c:pt>
                <c:pt idx="18">
                  <c:v>358</c:v>
                </c:pt>
                <c:pt idx="19">
                  <c:v>353</c:v>
                </c:pt>
                <c:pt idx="20">
                  <c:v>360</c:v>
                </c:pt>
                <c:pt idx="21">
                  <c:v>371</c:v>
                </c:pt>
                <c:pt idx="22">
                  <c:v>373</c:v>
                </c:pt>
                <c:pt idx="23">
                  <c:v>375</c:v>
                </c:pt>
              </c:numCache>
            </c:numRef>
          </c:xVal>
          <c:yVal>
            <c:numRef>
              <c:f>試験体情報まとめ!$H$4:$H$27</c:f>
              <c:numCache>
                <c:formatCode>0.0_ </c:formatCode>
                <c:ptCount val="24"/>
                <c:pt idx="0">
                  <c:v>10.1</c:v>
                </c:pt>
                <c:pt idx="1">
                  <c:v>10.8</c:v>
                </c:pt>
                <c:pt idx="3">
                  <c:v>11.79</c:v>
                </c:pt>
                <c:pt idx="4">
                  <c:v>13.3</c:v>
                </c:pt>
                <c:pt idx="6">
                  <c:v>11.7</c:v>
                </c:pt>
                <c:pt idx="7">
                  <c:v>12.4</c:v>
                </c:pt>
                <c:pt idx="9">
                  <c:v>9.5</c:v>
                </c:pt>
                <c:pt idx="10">
                  <c:v>8.6999999999999993</c:v>
                </c:pt>
                <c:pt idx="12">
                  <c:v>11.8</c:v>
                </c:pt>
                <c:pt idx="13">
                  <c:v>9.6999999999999993</c:v>
                </c:pt>
                <c:pt idx="15">
                  <c:v>9.8000000000000007</c:v>
                </c:pt>
                <c:pt idx="16">
                  <c:v>10.1</c:v>
                </c:pt>
                <c:pt idx="18">
                  <c:v>10.199999999999999</c:v>
                </c:pt>
                <c:pt idx="19">
                  <c:v>9.6</c:v>
                </c:pt>
                <c:pt idx="21">
                  <c:v>10.7</c:v>
                </c:pt>
                <c:pt idx="22">
                  <c:v>11.2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B3B-4AD8-9ACC-D451BD946464}"/>
            </c:ext>
          </c:extLst>
        </c:ser>
        <c:ser>
          <c:idx val="1"/>
          <c:order val="1"/>
          <c:tx>
            <c:v>全試験体,破壊試験(加工後)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試験体情報まとめ!$E$4:$E$27</c:f>
              <c:numCache>
                <c:formatCode>General</c:formatCode>
                <c:ptCount val="24"/>
                <c:pt idx="0">
                  <c:v>361</c:v>
                </c:pt>
                <c:pt idx="1">
                  <c:v>364</c:v>
                </c:pt>
                <c:pt idx="2">
                  <c:v>365</c:v>
                </c:pt>
                <c:pt idx="3">
                  <c:v>416</c:v>
                </c:pt>
                <c:pt idx="4">
                  <c:v>415</c:v>
                </c:pt>
                <c:pt idx="5">
                  <c:v>407</c:v>
                </c:pt>
                <c:pt idx="6">
                  <c:v>415</c:v>
                </c:pt>
                <c:pt idx="7">
                  <c:v>400</c:v>
                </c:pt>
                <c:pt idx="8">
                  <c:v>415</c:v>
                </c:pt>
                <c:pt idx="9">
                  <c:v>369</c:v>
                </c:pt>
                <c:pt idx="10">
                  <c:v>369</c:v>
                </c:pt>
                <c:pt idx="11">
                  <c:v>351</c:v>
                </c:pt>
                <c:pt idx="12">
                  <c:v>397</c:v>
                </c:pt>
                <c:pt idx="13">
                  <c:v>374</c:v>
                </c:pt>
                <c:pt idx="14">
                  <c:v>391</c:v>
                </c:pt>
                <c:pt idx="15">
                  <c:v>352</c:v>
                </c:pt>
                <c:pt idx="16">
                  <c:v>356</c:v>
                </c:pt>
                <c:pt idx="17">
                  <c:v>373</c:v>
                </c:pt>
                <c:pt idx="18">
                  <c:v>358</c:v>
                </c:pt>
                <c:pt idx="19">
                  <c:v>353</c:v>
                </c:pt>
                <c:pt idx="20">
                  <c:v>360</c:v>
                </c:pt>
                <c:pt idx="21">
                  <c:v>371</c:v>
                </c:pt>
                <c:pt idx="22">
                  <c:v>373</c:v>
                </c:pt>
                <c:pt idx="23">
                  <c:v>375</c:v>
                </c:pt>
              </c:numCache>
            </c:numRef>
          </c:xVal>
          <c:yVal>
            <c:numRef>
              <c:f>試験体情報まとめ!$I$4:$I$27</c:f>
              <c:numCache>
                <c:formatCode>0.0_ </c:formatCode>
                <c:ptCount val="24"/>
                <c:pt idx="0">
                  <c:v>10.4</c:v>
                </c:pt>
                <c:pt idx="1">
                  <c:v>10.5</c:v>
                </c:pt>
                <c:pt idx="2">
                  <c:v>10.3</c:v>
                </c:pt>
                <c:pt idx="3">
                  <c:v>11.85</c:v>
                </c:pt>
                <c:pt idx="4">
                  <c:v>13.58</c:v>
                </c:pt>
                <c:pt idx="5">
                  <c:v>12.34</c:v>
                </c:pt>
                <c:pt idx="6">
                  <c:v>12.7</c:v>
                </c:pt>
                <c:pt idx="7">
                  <c:v>12.3</c:v>
                </c:pt>
                <c:pt idx="8">
                  <c:v>11.4</c:v>
                </c:pt>
                <c:pt idx="9">
                  <c:v>9.85</c:v>
                </c:pt>
                <c:pt idx="10">
                  <c:v>11.1</c:v>
                </c:pt>
                <c:pt idx="11">
                  <c:v>9.5399999999999991</c:v>
                </c:pt>
                <c:pt idx="12">
                  <c:v>11.8</c:v>
                </c:pt>
                <c:pt idx="13">
                  <c:v>10.6</c:v>
                </c:pt>
                <c:pt idx="14">
                  <c:v>10.3</c:v>
                </c:pt>
                <c:pt idx="15">
                  <c:v>9.2799999999999994</c:v>
                </c:pt>
                <c:pt idx="16">
                  <c:v>9.3800000000000008</c:v>
                </c:pt>
                <c:pt idx="17">
                  <c:v>9.7100000000000009</c:v>
                </c:pt>
                <c:pt idx="18">
                  <c:v>10.6</c:v>
                </c:pt>
                <c:pt idx="19">
                  <c:v>10.199999999999999</c:v>
                </c:pt>
                <c:pt idx="20">
                  <c:v>9.3000000000000007</c:v>
                </c:pt>
                <c:pt idx="21">
                  <c:v>11.1</c:v>
                </c:pt>
                <c:pt idx="22">
                  <c:v>11.5</c:v>
                </c:pt>
                <c:pt idx="23">
                  <c:v>12.6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B3B-4AD8-9ACC-D451BD9464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3867664"/>
        <c:axId val="333866488"/>
      </c:scatterChart>
      <c:valAx>
        <c:axId val="3338676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ρ(kg/m</a:t>
                </a:r>
                <a:r>
                  <a:rPr lang="en-US" altLang="ja-JP" baseline="30000"/>
                  <a:t>3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3866488"/>
        <c:crosses val="autoZero"/>
        <c:crossBetween val="midCat"/>
      </c:valAx>
      <c:valAx>
        <c:axId val="333866488"/>
        <c:scaling>
          <c:orientation val="minMax"/>
          <c:max val="15"/>
          <c:min val="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E</a:t>
                </a:r>
                <a:r>
                  <a:rPr lang="en-US" altLang="ja-JP" baseline="-25000"/>
                  <a:t>L</a:t>
                </a:r>
                <a:r>
                  <a:rPr lang="en-US" altLang="ja-JP"/>
                  <a:t>(GPa)</a:t>
                </a:r>
                <a:endParaRPr lang="ja-JP" alt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.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38676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5887326318012338"/>
          <c:y val="0.3804159375911344"/>
          <c:w val="0.23350769148625677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ρ-MOR</a:t>
            </a:r>
            <a:endParaRPr lang="ja-JP" alt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29318335208099"/>
          <c:y val="0.17171296296296296"/>
          <c:w val="0.66139857517810274"/>
          <c:h val="0.62271617089530473"/>
        </c:manualLayout>
      </c:layout>
      <c:scatterChart>
        <c:scatterStyle val="lineMarker"/>
        <c:varyColors val="0"/>
        <c:ser>
          <c:idx val="0"/>
          <c:order val="0"/>
          <c:tx>
            <c:v>全試験体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試験体情報まとめ!$E$4:$E$27</c:f>
              <c:numCache>
                <c:formatCode>General</c:formatCode>
                <c:ptCount val="24"/>
                <c:pt idx="0">
                  <c:v>361</c:v>
                </c:pt>
                <c:pt idx="1">
                  <c:v>364</c:v>
                </c:pt>
                <c:pt idx="2">
                  <c:v>365</c:v>
                </c:pt>
                <c:pt idx="3">
                  <c:v>416</c:v>
                </c:pt>
                <c:pt idx="4">
                  <c:v>415</c:v>
                </c:pt>
                <c:pt idx="5">
                  <c:v>407</c:v>
                </c:pt>
                <c:pt idx="6">
                  <c:v>415</c:v>
                </c:pt>
                <c:pt idx="7">
                  <c:v>400</c:v>
                </c:pt>
                <c:pt idx="8">
                  <c:v>415</c:v>
                </c:pt>
                <c:pt idx="9">
                  <c:v>369</c:v>
                </c:pt>
                <c:pt idx="10">
                  <c:v>369</c:v>
                </c:pt>
                <c:pt idx="11">
                  <c:v>351</c:v>
                </c:pt>
                <c:pt idx="12">
                  <c:v>397</c:v>
                </c:pt>
                <c:pt idx="13">
                  <c:v>374</c:v>
                </c:pt>
                <c:pt idx="14">
                  <c:v>391</c:v>
                </c:pt>
                <c:pt idx="15">
                  <c:v>352</c:v>
                </c:pt>
                <c:pt idx="16">
                  <c:v>356</c:v>
                </c:pt>
                <c:pt idx="17">
                  <c:v>373</c:v>
                </c:pt>
                <c:pt idx="18">
                  <c:v>358</c:v>
                </c:pt>
                <c:pt idx="19">
                  <c:v>353</c:v>
                </c:pt>
                <c:pt idx="20">
                  <c:v>360</c:v>
                </c:pt>
                <c:pt idx="21">
                  <c:v>371</c:v>
                </c:pt>
                <c:pt idx="22">
                  <c:v>373</c:v>
                </c:pt>
                <c:pt idx="23">
                  <c:v>375</c:v>
                </c:pt>
              </c:numCache>
            </c:numRef>
          </c:xVal>
          <c:yVal>
            <c:numRef>
              <c:f>試験体情報まとめ!$J$4:$J$27</c:f>
              <c:numCache>
                <c:formatCode>0.0_);[Red]\(0.0\)</c:formatCode>
                <c:ptCount val="24"/>
                <c:pt idx="0">
                  <c:v>55.6</c:v>
                </c:pt>
                <c:pt idx="1">
                  <c:v>56.9</c:v>
                </c:pt>
                <c:pt idx="2">
                  <c:v>69.3</c:v>
                </c:pt>
                <c:pt idx="3">
                  <c:v>63.82</c:v>
                </c:pt>
                <c:pt idx="4">
                  <c:v>71.94</c:v>
                </c:pt>
                <c:pt idx="5">
                  <c:v>77.900000000000006</c:v>
                </c:pt>
                <c:pt idx="6">
                  <c:v>57.2</c:v>
                </c:pt>
                <c:pt idx="7">
                  <c:v>54.8</c:v>
                </c:pt>
                <c:pt idx="8">
                  <c:v>78.099999999999994</c:v>
                </c:pt>
                <c:pt idx="9">
                  <c:v>43.67</c:v>
                </c:pt>
                <c:pt idx="10">
                  <c:v>42.35</c:v>
                </c:pt>
                <c:pt idx="11">
                  <c:v>51.08</c:v>
                </c:pt>
                <c:pt idx="12">
                  <c:v>63.3</c:v>
                </c:pt>
                <c:pt idx="13">
                  <c:v>51.1</c:v>
                </c:pt>
                <c:pt idx="14">
                  <c:v>64.099999999999994</c:v>
                </c:pt>
                <c:pt idx="15">
                  <c:v>47.65</c:v>
                </c:pt>
                <c:pt idx="16">
                  <c:v>43.69</c:v>
                </c:pt>
                <c:pt idx="17">
                  <c:v>54.6</c:v>
                </c:pt>
                <c:pt idx="18">
                  <c:v>53.4</c:v>
                </c:pt>
                <c:pt idx="19">
                  <c:v>49.6</c:v>
                </c:pt>
                <c:pt idx="20">
                  <c:v>50.7</c:v>
                </c:pt>
                <c:pt idx="21">
                  <c:v>53.3</c:v>
                </c:pt>
                <c:pt idx="22">
                  <c:v>60.9</c:v>
                </c:pt>
                <c:pt idx="23">
                  <c:v>67.3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829-4A08-9CF6-46DE7BD051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3869232"/>
        <c:axId val="333869624"/>
      </c:scatterChart>
      <c:valAx>
        <c:axId val="333869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ρ(kg/m</a:t>
                </a:r>
                <a:r>
                  <a:rPr lang="en-US" altLang="ja-JP" baseline="30000"/>
                  <a:t>3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3869624"/>
        <c:crosses val="autoZero"/>
        <c:crossBetween val="midCat"/>
      </c:valAx>
      <c:valAx>
        <c:axId val="333869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MOR(MPa)</a:t>
                </a:r>
                <a:endParaRPr lang="ja-JP" alt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.0_);[Red]\(0.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38692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9640659917510315"/>
          <c:y val="0.38244167395742201"/>
          <c:w val="9.883149606299213E-2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ARW-MOR</a:t>
            </a:r>
            <a:endParaRPr lang="ja-JP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全試験体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試験体情報まとめ!$D$4:$D$27</c:f>
              <c:numCache>
                <c:formatCode>0.0_ </c:formatCode>
                <c:ptCount val="24"/>
                <c:pt idx="0">
                  <c:v>4.2</c:v>
                </c:pt>
                <c:pt idx="1">
                  <c:v>4.4000000000000004</c:v>
                </c:pt>
                <c:pt idx="2">
                  <c:v>4.5999999999999996</c:v>
                </c:pt>
                <c:pt idx="3">
                  <c:v>4.3</c:v>
                </c:pt>
                <c:pt idx="4">
                  <c:v>3.8</c:v>
                </c:pt>
                <c:pt idx="5">
                  <c:v>3.8</c:v>
                </c:pt>
                <c:pt idx="6">
                  <c:v>3.4</c:v>
                </c:pt>
                <c:pt idx="7">
                  <c:v>3.1</c:v>
                </c:pt>
                <c:pt idx="8">
                  <c:v>4</c:v>
                </c:pt>
                <c:pt idx="9">
                  <c:v>3.8</c:v>
                </c:pt>
                <c:pt idx="10">
                  <c:v>4.4000000000000004</c:v>
                </c:pt>
                <c:pt idx="11">
                  <c:v>3.5</c:v>
                </c:pt>
                <c:pt idx="12">
                  <c:v>4.5</c:v>
                </c:pt>
                <c:pt idx="13">
                  <c:v>4.7</c:v>
                </c:pt>
                <c:pt idx="14">
                  <c:v>4.7</c:v>
                </c:pt>
                <c:pt idx="15">
                  <c:v>3.8</c:v>
                </c:pt>
                <c:pt idx="16">
                  <c:v>3.7</c:v>
                </c:pt>
                <c:pt idx="17">
                  <c:v>3.7</c:v>
                </c:pt>
                <c:pt idx="18">
                  <c:v>3.9</c:v>
                </c:pt>
                <c:pt idx="19">
                  <c:v>3.8</c:v>
                </c:pt>
                <c:pt idx="20">
                  <c:v>3.6</c:v>
                </c:pt>
                <c:pt idx="21">
                  <c:v>4.7</c:v>
                </c:pt>
                <c:pt idx="22">
                  <c:v>4.5</c:v>
                </c:pt>
                <c:pt idx="23">
                  <c:v>4.5</c:v>
                </c:pt>
              </c:numCache>
            </c:numRef>
          </c:xVal>
          <c:yVal>
            <c:numRef>
              <c:f>試験体情報まとめ!$J$4:$J$27</c:f>
              <c:numCache>
                <c:formatCode>0.0_);[Red]\(0.0\)</c:formatCode>
                <c:ptCount val="24"/>
                <c:pt idx="0">
                  <c:v>55.6</c:v>
                </c:pt>
                <c:pt idx="1">
                  <c:v>56.9</c:v>
                </c:pt>
                <c:pt idx="2">
                  <c:v>69.3</c:v>
                </c:pt>
                <c:pt idx="3">
                  <c:v>63.82</c:v>
                </c:pt>
                <c:pt idx="4">
                  <c:v>71.94</c:v>
                </c:pt>
                <c:pt idx="5">
                  <c:v>77.900000000000006</c:v>
                </c:pt>
                <c:pt idx="6">
                  <c:v>57.2</c:v>
                </c:pt>
                <c:pt idx="7">
                  <c:v>54.8</c:v>
                </c:pt>
                <c:pt idx="8">
                  <c:v>78.099999999999994</c:v>
                </c:pt>
                <c:pt idx="9">
                  <c:v>43.67</c:v>
                </c:pt>
                <c:pt idx="10">
                  <c:v>42.35</c:v>
                </c:pt>
                <c:pt idx="11">
                  <c:v>51.08</c:v>
                </c:pt>
                <c:pt idx="12">
                  <c:v>63.3</c:v>
                </c:pt>
                <c:pt idx="13">
                  <c:v>51.1</c:v>
                </c:pt>
                <c:pt idx="14">
                  <c:v>64.099999999999994</c:v>
                </c:pt>
                <c:pt idx="15">
                  <c:v>47.65</c:v>
                </c:pt>
                <c:pt idx="16">
                  <c:v>43.69</c:v>
                </c:pt>
                <c:pt idx="17">
                  <c:v>54.6</c:v>
                </c:pt>
                <c:pt idx="18">
                  <c:v>53.4</c:v>
                </c:pt>
                <c:pt idx="19">
                  <c:v>49.6</c:v>
                </c:pt>
                <c:pt idx="20">
                  <c:v>50.7</c:v>
                </c:pt>
                <c:pt idx="21">
                  <c:v>53.3</c:v>
                </c:pt>
                <c:pt idx="22">
                  <c:v>60.9</c:v>
                </c:pt>
                <c:pt idx="23">
                  <c:v>67.3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6F6-4FDD-926F-D0FF6A8BDE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4483472"/>
        <c:axId val="334483864"/>
      </c:scatterChart>
      <c:valAx>
        <c:axId val="334483472"/>
        <c:scaling>
          <c:orientation val="minMax"/>
          <c:min val="2.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ARW(mm)</a:t>
                </a:r>
                <a:endParaRPr lang="ja-JP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.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4483864"/>
        <c:crosses val="autoZero"/>
        <c:crossBetween val="midCat"/>
      </c:valAx>
      <c:valAx>
        <c:axId val="334483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MOR(MPa)</a:t>
                </a:r>
                <a:endParaRPr lang="ja-JP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.0_);[Red]\(0.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44834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ρ-</a:t>
            </a:r>
            <a:r>
              <a:rPr lang="ja-JP" altLang="en-US"/>
              <a:t>比例限度応力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444605990942031"/>
          <c:y val="0.17685185185185184"/>
          <c:w val="0.66369383782434765"/>
          <c:h val="0.61757728200641582"/>
        </c:manualLayout>
      </c:layout>
      <c:scatterChart>
        <c:scatterStyle val="lineMarker"/>
        <c:varyColors val="0"/>
        <c:ser>
          <c:idx val="0"/>
          <c:order val="0"/>
          <c:tx>
            <c:v>全試験体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試験体情報まとめ!$E$4:$E$27</c:f>
              <c:numCache>
                <c:formatCode>General</c:formatCode>
                <c:ptCount val="24"/>
                <c:pt idx="0">
                  <c:v>361</c:v>
                </c:pt>
                <c:pt idx="1">
                  <c:v>364</c:v>
                </c:pt>
                <c:pt idx="2">
                  <c:v>365</c:v>
                </c:pt>
                <c:pt idx="3">
                  <c:v>416</c:v>
                </c:pt>
                <c:pt idx="4">
                  <c:v>415</c:v>
                </c:pt>
                <c:pt idx="5">
                  <c:v>407</c:v>
                </c:pt>
                <c:pt idx="6">
                  <c:v>415</c:v>
                </c:pt>
                <c:pt idx="7">
                  <c:v>400</c:v>
                </c:pt>
                <c:pt idx="8">
                  <c:v>415</c:v>
                </c:pt>
                <c:pt idx="9">
                  <c:v>369</c:v>
                </c:pt>
                <c:pt idx="10">
                  <c:v>369</c:v>
                </c:pt>
                <c:pt idx="11">
                  <c:v>351</c:v>
                </c:pt>
                <c:pt idx="12">
                  <c:v>397</c:v>
                </c:pt>
                <c:pt idx="13">
                  <c:v>374</c:v>
                </c:pt>
                <c:pt idx="14">
                  <c:v>391</c:v>
                </c:pt>
                <c:pt idx="15">
                  <c:v>352</c:v>
                </c:pt>
                <c:pt idx="16">
                  <c:v>356</c:v>
                </c:pt>
                <c:pt idx="17">
                  <c:v>373</c:v>
                </c:pt>
                <c:pt idx="18">
                  <c:v>358</c:v>
                </c:pt>
                <c:pt idx="19">
                  <c:v>353</c:v>
                </c:pt>
                <c:pt idx="20">
                  <c:v>360</c:v>
                </c:pt>
                <c:pt idx="21">
                  <c:v>371</c:v>
                </c:pt>
                <c:pt idx="22">
                  <c:v>373</c:v>
                </c:pt>
                <c:pt idx="23">
                  <c:v>375</c:v>
                </c:pt>
              </c:numCache>
            </c:numRef>
          </c:xVal>
          <c:yVal>
            <c:numRef>
              <c:f>試験体情報まとめ!$K$4:$K$27</c:f>
              <c:numCache>
                <c:formatCode>0.0_ </c:formatCode>
                <c:ptCount val="24"/>
                <c:pt idx="0">
                  <c:v>41.4</c:v>
                </c:pt>
                <c:pt idx="1">
                  <c:v>40.4</c:v>
                </c:pt>
                <c:pt idx="2">
                  <c:v>51</c:v>
                </c:pt>
                <c:pt idx="3">
                  <c:v>55.54</c:v>
                </c:pt>
                <c:pt idx="4">
                  <c:v>52.26</c:v>
                </c:pt>
                <c:pt idx="5">
                  <c:v>58.79</c:v>
                </c:pt>
                <c:pt idx="6">
                  <c:v>57.2</c:v>
                </c:pt>
                <c:pt idx="7">
                  <c:v>54.8</c:v>
                </c:pt>
                <c:pt idx="8">
                  <c:v>59.4</c:v>
                </c:pt>
                <c:pt idx="9">
                  <c:v>0</c:v>
                </c:pt>
                <c:pt idx="10">
                  <c:v>0</c:v>
                </c:pt>
                <c:pt idx="11">
                  <c:v>38.700000000000003</c:v>
                </c:pt>
                <c:pt idx="12">
                  <c:v>49.6</c:v>
                </c:pt>
                <c:pt idx="13">
                  <c:v>41.9</c:v>
                </c:pt>
                <c:pt idx="14">
                  <c:v>51.6</c:v>
                </c:pt>
                <c:pt idx="15">
                  <c:v>33.090000000000003</c:v>
                </c:pt>
                <c:pt idx="16">
                  <c:v>26.47</c:v>
                </c:pt>
                <c:pt idx="17">
                  <c:v>29.78</c:v>
                </c:pt>
                <c:pt idx="18">
                  <c:v>41.7</c:v>
                </c:pt>
                <c:pt idx="19">
                  <c:v>28.9</c:v>
                </c:pt>
                <c:pt idx="20">
                  <c:v>35.4</c:v>
                </c:pt>
                <c:pt idx="21">
                  <c:v>45.1</c:v>
                </c:pt>
                <c:pt idx="22">
                  <c:v>48</c:v>
                </c:pt>
                <c:pt idx="23">
                  <c:v>48.7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5CC-4DD7-823D-FF751F3C32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4485824"/>
        <c:axId val="334484256"/>
      </c:scatterChart>
      <c:valAx>
        <c:axId val="334485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ρ(kg/m</a:t>
                </a:r>
                <a:r>
                  <a:rPr lang="en-US" altLang="ja-JP" baseline="30000"/>
                  <a:t>3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4484256"/>
        <c:crosses val="autoZero"/>
        <c:crossBetween val="midCat"/>
      </c:valAx>
      <c:valAx>
        <c:axId val="334484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比例限度応力</a:t>
                </a:r>
                <a:r>
                  <a:rPr lang="en-US" altLang="ja-JP"/>
                  <a:t>(MPa)</a:t>
                </a:r>
                <a:endParaRPr lang="ja-JP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.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44858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E</a:t>
            </a:r>
            <a:r>
              <a:rPr lang="en-US" altLang="ja-JP" baseline="-25000"/>
              <a:t>fr</a:t>
            </a:r>
            <a:r>
              <a:rPr lang="en-US" altLang="ja-JP"/>
              <a:t>-E</a:t>
            </a:r>
            <a:r>
              <a:rPr lang="en-US" altLang="ja-JP" baseline="-25000"/>
              <a:t>L</a:t>
            </a:r>
            <a:endParaRPr lang="ja-JP" altLang="en-US" baseline="-250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v>FJ試験体,加工前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試験体情報まとめ!$F$4:$F$27</c:f>
              <c:numCache>
                <c:formatCode>0.0_ </c:formatCode>
                <c:ptCount val="24"/>
                <c:pt idx="0">
                  <c:v>11.9</c:v>
                </c:pt>
                <c:pt idx="1">
                  <c:v>11.7</c:v>
                </c:pt>
                <c:pt idx="2">
                  <c:v>11.8</c:v>
                </c:pt>
                <c:pt idx="3">
                  <c:v>13.9</c:v>
                </c:pt>
                <c:pt idx="4">
                  <c:v>14.3</c:v>
                </c:pt>
                <c:pt idx="5">
                  <c:v>14</c:v>
                </c:pt>
                <c:pt idx="6">
                  <c:v>14.1</c:v>
                </c:pt>
                <c:pt idx="7">
                  <c:v>13.5</c:v>
                </c:pt>
                <c:pt idx="8">
                  <c:v>13.7</c:v>
                </c:pt>
                <c:pt idx="9">
                  <c:v>11.1</c:v>
                </c:pt>
                <c:pt idx="10">
                  <c:v>10.4</c:v>
                </c:pt>
                <c:pt idx="11">
                  <c:v>10.8</c:v>
                </c:pt>
                <c:pt idx="12">
                  <c:v>12.9</c:v>
                </c:pt>
                <c:pt idx="13">
                  <c:v>10.7</c:v>
                </c:pt>
                <c:pt idx="14">
                  <c:v>12.2</c:v>
                </c:pt>
                <c:pt idx="15">
                  <c:v>10.199999999999999</c:v>
                </c:pt>
                <c:pt idx="16">
                  <c:v>10.5</c:v>
                </c:pt>
                <c:pt idx="17">
                  <c:v>9.6999999999999993</c:v>
                </c:pt>
                <c:pt idx="18">
                  <c:v>11</c:v>
                </c:pt>
                <c:pt idx="19">
                  <c:v>10.3</c:v>
                </c:pt>
                <c:pt idx="20">
                  <c:v>9.9</c:v>
                </c:pt>
                <c:pt idx="21">
                  <c:v>11.6</c:v>
                </c:pt>
                <c:pt idx="22">
                  <c:v>12.2</c:v>
                </c:pt>
                <c:pt idx="23">
                  <c:v>12.2</c:v>
                </c:pt>
              </c:numCache>
            </c:numRef>
          </c:xVal>
          <c:yVal>
            <c:numRef>
              <c:f>試験体情報まとめ!$H$4:$H$27</c:f>
              <c:numCache>
                <c:formatCode>0.0_ </c:formatCode>
                <c:ptCount val="24"/>
                <c:pt idx="0">
                  <c:v>10.1</c:v>
                </c:pt>
                <c:pt idx="1">
                  <c:v>10.8</c:v>
                </c:pt>
                <c:pt idx="3">
                  <c:v>11.79</c:v>
                </c:pt>
                <c:pt idx="4">
                  <c:v>13.3</c:v>
                </c:pt>
                <c:pt idx="6">
                  <c:v>11.7</c:v>
                </c:pt>
                <c:pt idx="7">
                  <c:v>12.4</c:v>
                </c:pt>
                <c:pt idx="9">
                  <c:v>9.5</c:v>
                </c:pt>
                <c:pt idx="10">
                  <c:v>8.6999999999999993</c:v>
                </c:pt>
                <c:pt idx="12">
                  <c:v>11.8</c:v>
                </c:pt>
                <c:pt idx="13">
                  <c:v>9.6999999999999993</c:v>
                </c:pt>
                <c:pt idx="15">
                  <c:v>9.8000000000000007</c:v>
                </c:pt>
                <c:pt idx="16">
                  <c:v>10.1</c:v>
                </c:pt>
                <c:pt idx="18">
                  <c:v>10.199999999999999</c:v>
                </c:pt>
                <c:pt idx="19">
                  <c:v>9.6</c:v>
                </c:pt>
                <c:pt idx="21">
                  <c:v>10.7</c:v>
                </c:pt>
                <c:pt idx="22">
                  <c:v>11.2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2C9-40E5-A6F6-663FAFAB36F9}"/>
            </c:ext>
          </c:extLst>
        </c:ser>
        <c:ser>
          <c:idx val="2"/>
          <c:order val="1"/>
          <c:tx>
            <c:v>FJ試験体,加工後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試験体情報まとめ!$G$4:$G$27</c:f>
              <c:numCache>
                <c:formatCode>0.0_ </c:formatCode>
                <c:ptCount val="24"/>
                <c:pt idx="0">
                  <c:v>12</c:v>
                </c:pt>
                <c:pt idx="1">
                  <c:v>12.5</c:v>
                </c:pt>
                <c:pt idx="3">
                  <c:v>14.4</c:v>
                </c:pt>
                <c:pt idx="4">
                  <c:v>14.5</c:v>
                </c:pt>
                <c:pt idx="6">
                  <c:v>14.2</c:v>
                </c:pt>
                <c:pt idx="7">
                  <c:v>13.8</c:v>
                </c:pt>
                <c:pt idx="9">
                  <c:v>11.4</c:v>
                </c:pt>
                <c:pt idx="10">
                  <c:v>10.5</c:v>
                </c:pt>
                <c:pt idx="12">
                  <c:v>13.4</c:v>
                </c:pt>
                <c:pt idx="13">
                  <c:v>10.9</c:v>
                </c:pt>
                <c:pt idx="15">
                  <c:v>10.69</c:v>
                </c:pt>
                <c:pt idx="16">
                  <c:v>10.78</c:v>
                </c:pt>
                <c:pt idx="18">
                  <c:v>11.2</c:v>
                </c:pt>
                <c:pt idx="19">
                  <c:v>10.1</c:v>
                </c:pt>
                <c:pt idx="21">
                  <c:v>11.9</c:v>
                </c:pt>
                <c:pt idx="22">
                  <c:v>12.8</c:v>
                </c:pt>
              </c:numCache>
            </c:numRef>
          </c:xVal>
          <c:yVal>
            <c:numRef>
              <c:f>試験体情報まとめ!$I$4:$I$27</c:f>
              <c:numCache>
                <c:formatCode>0.0_ </c:formatCode>
                <c:ptCount val="24"/>
                <c:pt idx="0">
                  <c:v>10.4</c:v>
                </c:pt>
                <c:pt idx="1">
                  <c:v>10.5</c:v>
                </c:pt>
                <c:pt idx="2">
                  <c:v>10.3</c:v>
                </c:pt>
                <c:pt idx="3">
                  <c:v>11.85</c:v>
                </c:pt>
                <c:pt idx="4">
                  <c:v>13.58</c:v>
                </c:pt>
                <c:pt idx="5">
                  <c:v>12.34</c:v>
                </c:pt>
                <c:pt idx="6">
                  <c:v>12.7</c:v>
                </c:pt>
                <c:pt idx="7">
                  <c:v>12.3</c:v>
                </c:pt>
                <c:pt idx="8">
                  <c:v>11.4</c:v>
                </c:pt>
                <c:pt idx="9">
                  <c:v>9.85</c:v>
                </c:pt>
                <c:pt idx="10">
                  <c:v>11.1</c:v>
                </c:pt>
                <c:pt idx="11">
                  <c:v>9.5399999999999991</c:v>
                </c:pt>
                <c:pt idx="12">
                  <c:v>11.8</c:v>
                </c:pt>
                <c:pt idx="13">
                  <c:v>10.6</c:v>
                </c:pt>
                <c:pt idx="14">
                  <c:v>10.3</c:v>
                </c:pt>
                <c:pt idx="15">
                  <c:v>9.2799999999999994</c:v>
                </c:pt>
                <c:pt idx="16">
                  <c:v>9.3800000000000008</c:v>
                </c:pt>
                <c:pt idx="17">
                  <c:v>9.7100000000000009</c:v>
                </c:pt>
                <c:pt idx="18">
                  <c:v>10.6</c:v>
                </c:pt>
                <c:pt idx="19">
                  <c:v>10.199999999999999</c:v>
                </c:pt>
                <c:pt idx="20">
                  <c:v>9.3000000000000007</c:v>
                </c:pt>
                <c:pt idx="21">
                  <c:v>11.1</c:v>
                </c:pt>
                <c:pt idx="22">
                  <c:v>11.5</c:v>
                </c:pt>
                <c:pt idx="23">
                  <c:v>12.6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2C9-40E5-A6F6-663FAFAB36F9}"/>
            </c:ext>
          </c:extLst>
        </c:ser>
        <c:ser>
          <c:idx val="0"/>
          <c:order val="2"/>
          <c:tx>
            <c:v>C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(試験体情報まとめ!$F$6,試験体情報まとめ!$F$9,試験体情報まとめ!$F$12,試験体情報まとめ!$F$15,試験体情報まとめ!$F$15,試験体情報まとめ!$F$18,試験体情報まとめ!$F$21,試験体情報まとめ!$F$24,試験体情報まとめ!$F$27)</c:f>
              <c:numCache>
                <c:formatCode>0.0_ </c:formatCode>
                <c:ptCount val="9"/>
                <c:pt idx="0">
                  <c:v>11.8</c:v>
                </c:pt>
                <c:pt idx="1">
                  <c:v>14</c:v>
                </c:pt>
                <c:pt idx="2">
                  <c:v>13.7</c:v>
                </c:pt>
                <c:pt idx="3">
                  <c:v>10.8</c:v>
                </c:pt>
                <c:pt idx="4">
                  <c:v>10.8</c:v>
                </c:pt>
                <c:pt idx="5">
                  <c:v>12.2</c:v>
                </c:pt>
                <c:pt idx="6">
                  <c:v>9.6999999999999993</c:v>
                </c:pt>
                <c:pt idx="7">
                  <c:v>9.9</c:v>
                </c:pt>
                <c:pt idx="8">
                  <c:v>12.2</c:v>
                </c:pt>
              </c:numCache>
            </c:numRef>
          </c:xVal>
          <c:yVal>
            <c:numRef>
              <c:f>(試験体情報まとめ!$I$6,試験体情報まとめ!$I$9,試験体情報まとめ!$I$12,試験体情報まとめ!$I$12,試験体情報まとめ!$I$15,試験体情報まとめ!$I$18,試験体情報まとめ!$I$21,試験体情報まとめ!$I$24,試験体情報まとめ!$I$27)</c:f>
              <c:numCache>
                <c:formatCode>0.0_ </c:formatCode>
                <c:ptCount val="9"/>
                <c:pt idx="0">
                  <c:v>10.3</c:v>
                </c:pt>
                <c:pt idx="1">
                  <c:v>12.34</c:v>
                </c:pt>
                <c:pt idx="2">
                  <c:v>11.4</c:v>
                </c:pt>
                <c:pt idx="3">
                  <c:v>11.4</c:v>
                </c:pt>
                <c:pt idx="4">
                  <c:v>9.5399999999999991</c:v>
                </c:pt>
                <c:pt idx="5">
                  <c:v>10.3</c:v>
                </c:pt>
                <c:pt idx="6">
                  <c:v>9.7100000000000009</c:v>
                </c:pt>
                <c:pt idx="7">
                  <c:v>9.3000000000000007</c:v>
                </c:pt>
                <c:pt idx="8">
                  <c:v>12.6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2C9-40E5-A6F6-663FAFAB36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4482296"/>
        <c:axId val="334486608"/>
      </c:scatterChart>
      <c:valAx>
        <c:axId val="334482296"/>
        <c:scaling>
          <c:orientation val="minMax"/>
          <c:min val="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E</a:t>
                </a:r>
                <a:r>
                  <a:rPr lang="en-US" altLang="ja-JP" baseline="-25000"/>
                  <a:t>fr</a:t>
                </a:r>
                <a:r>
                  <a:rPr lang="en-US" altLang="ja-JP"/>
                  <a:t>(GPa)</a:t>
                </a:r>
                <a:endParaRPr lang="ja-JP" alt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.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4486608"/>
        <c:crosses val="autoZero"/>
        <c:crossBetween val="midCat"/>
      </c:valAx>
      <c:valAx>
        <c:axId val="334486608"/>
        <c:scaling>
          <c:orientation val="minMax"/>
          <c:min val="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E</a:t>
                </a:r>
                <a:r>
                  <a:rPr lang="en-US" altLang="ja-JP" baseline="-25000"/>
                  <a:t>L</a:t>
                </a:r>
                <a:r>
                  <a:rPr lang="en-US" altLang="ja-JP"/>
                  <a:t>(GPa)</a:t>
                </a:r>
                <a:endParaRPr lang="ja-JP" alt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.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44822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5307163217717674"/>
          <c:y val="0.22040463692038495"/>
          <c:w val="0.13044484991302671"/>
          <c:h val="0.234376640419947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3" Type="http://schemas.openxmlformats.org/officeDocument/2006/relationships/customXml" Target="../ink/ink1.xml"/><Relationship Id="rId7" Type="http://schemas.openxmlformats.org/officeDocument/2006/relationships/customXml" Target="../ink/ink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2.png"/><Relationship Id="rId5" Type="http://schemas.openxmlformats.org/officeDocument/2006/relationships/customXml" Target="../ink/ink2.xml"/><Relationship Id="rId4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21165</xdr:colOff>
      <xdr:row>41</xdr:row>
      <xdr:rowOff>25401</xdr:rowOff>
    </xdr:from>
    <xdr:to>
      <xdr:col>8</xdr:col>
      <xdr:colOff>275165</xdr:colOff>
      <xdr:row>57</xdr:row>
      <xdr:rowOff>59267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60D373EB-DBE4-4439-9F15-F7F4120A08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444500</xdr:colOff>
      <xdr:row>41</xdr:row>
      <xdr:rowOff>42333</xdr:rowOff>
    </xdr:from>
    <xdr:to>
      <xdr:col>16</xdr:col>
      <xdr:colOff>328084</xdr:colOff>
      <xdr:row>57</xdr:row>
      <xdr:rowOff>76199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A18C1EE9-6CBE-4747-8C70-A4462D3AD8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5</xdr:col>
      <xdr:colOff>402166</xdr:colOff>
      <xdr:row>60</xdr:row>
      <xdr:rowOff>95250</xdr:rowOff>
    </xdr:from>
    <xdr:ext cx="3642792" cy="275717"/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ADD91682-1920-49CB-A1E7-FC9DB825A27F}"/>
            </a:ext>
          </a:extLst>
        </xdr:cNvPr>
        <xdr:cNvSpPr txBox="1"/>
      </xdr:nvSpPr>
      <xdr:spPr>
        <a:xfrm>
          <a:off x="3598333" y="10435167"/>
          <a:ext cx="3642792" cy="275717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直線</a:t>
          </a:r>
          <a:r>
            <a:rPr kumimoji="1" lang="en-US" altLang="ja-JP" sz="1100"/>
            <a:t>y=x</a:t>
          </a:r>
          <a:r>
            <a:rPr kumimoji="1" lang="ja-JP" altLang="en-US" sz="1100"/>
            <a:t>より上側で接合効率</a:t>
          </a:r>
          <a:r>
            <a:rPr kumimoji="1" lang="en-US" altLang="ja-JP" sz="1100"/>
            <a:t>&gt;100%,</a:t>
          </a:r>
          <a:r>
            <a:rPr kumimoji="1" lang="ja-JP" altLang="en-US" sz="1100"/>
            <a:t>下側で接合効率</a:t>
          </a:r>
          <a:r>
            <a:rPr kumimoji="1" lang="en-US" altLang="ja-JP" sz="1100"/>
            <a:t>&lt;100%</a:t>
          </a:r>
          <a:endParaRPr kumimoji="1" lang="ja-JP" altLang="en-US" sz="1100"/>
        </a:p>
      </xdr:txBody>
    </xdr:sp>
    <xdr:clientData/>
  </xdr:oneCellAnchor>
  <xdr:twoCellAnchor>
    <xdr:from>
      <xdr:col>10</xdr:col>
      <xdr:colOff>158573</xdr:colOff>
      <xdr:row>57</xdr:row>
      <xdr:rowOff>31723</xdr:rowOff>
    </xdr:from>
    <xdr:to>
      <xdr:col>10</xdr:col>
      <xdr:colOff>518933</xdr:colOff>
      <xdr:row>60</xdr:row>
      <xdr:rowOff>63723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8" name="インク 7">
              <a:extLst>
                <a:ext uri="{FF2B5EF4-FFF2-40B4-BE49-F238E27FC236}">
                  <a16:creationId xmlns="" xmlns:a16="http://schemas.microsoft.com/office/drawing/2014/main" id="{A58DA2B4-B628-4476-84CA-E18D43E7635E}"/>
                </a:ext>
              </a:extLst>
            </xdr14:cNvPr>
            <xdr14:cNvContentPartPr/>
          </xdr14:nvContentPartPr>
          <xdr14:nvPr macro=""/>
          <xdr14:xfrm>
            <a:off x="6339240" y="9863640"/>
            <a:ext cx="360360" cy="540000"/>
          </xdr14:xfrm>
        </xdr:contentPart>
      </mc:Choice>
      <mc:Fallback xmlns="">
        <xdr:pic>
          <xdr:nvPicPr>
            <xdr:cNvPr id="8" name="インク 7">
              <a:extLst>
                <a:ext uri="{FF2B5EF4-FFF2-40B4-BE49-F238E27FC236}">
                  <a16:creationId xmlns:a16="http://schemas.microsoft.com/office/drawing/2014/main" id="{A58DA2B4-B628-4476-84CA-E18D43E7635E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6330240" y="9854640"/>
              <a:ext cx="378000" cy="5576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10</xdr:col>
      <xdr:colOff>370253</xdr:colOff>
      <xdr:row>57</xdr:row>
      <xdr:rowOff>52603</xdr:rowOff>
    </xdr:from>
    <xdr:to>
      <xdr:col>10</xdr:col>
      <xdr:colOff>561053</xdr:colOff>
      <xdr:row>58</xdr:row>
      <xdr:rowOff>63630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9" name="インク 8">
              <a:extLst>
                <a:ext uri="{FF2B5EF4-FFF2-40B4-BE49-F238E27FC236}">
                  <a16:creationId xmlns="" xmlns:a16="http://schemas.microsoft.com/office/drawing/2014/main" id="{5BFEF82C-9505-4582-B191-0F90CBD94318}"/>
                </a:ext>
              </a:extLst>
            </xdr14:cNvPr>
            <xdr14:cNvContentPartPr/>
          </xdr14:nvContentPartPr>
          <xdr14:nvPr macro=""/>
          <xdr14:xfrm>
            <a:off x="6550920" y="9884520"/>
            <a:ext cx="190800" cy="180360"/>
          </xdr14:xfrm>
        </xdr:contentPart>
      </mc:Choice>
      <mc:Fallback xmlns="">
        <xdr:pic>
          <xdr:nvPicPr>
            <xdr:cNvPr id="9" name="インク 8">
              <a:extLst>
                <a:ext uri="{FF2B5EF4-FFF2-40B4-BE49-F238E27FC236}">
                  <a16:creationId xmlns:a16="http://schemas.microsoft.com/office/drawing/2014/main" id="{5BFEF82C-9505-4582-B191-0F90CBD94318}"/>
                </a:ext>
              </a:extLst>
            </xdr:cNvPr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6541937" y="9875520"/>
              <a:ext cx="208407" cy="1980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6</xdr:col>
      <xdr:colOff>338493</xdr:colOff>
      <xdr:row>57</xdr:row>
      <xdr:rowOff>95083</xdr:rowOff>
    </xdr:from>
    <xdr:to>
      <xdr:col>7</xdr:col>
      <xdr:colOff>74283</xdr:colOff>
      <xdr:row>60</xdr:row>
      <xdr:rowOff>52923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31" name="インク 30">
              <a:extLst>
                <a:ext uri="{FF2B5EF4-FFF2-40B4-BE49-F238E27FC236}">
                  <a16:creationId xmlns="" xmlns:a16="http://schemas.microsoft.com/office/drawing/2014/main" id="{1828E0DB-A44F-4CA2-826B-9161B2511C8B}"/>
                </a:ext>
              </a:extLst>
            </xdr14:cNvPr>
            <xdr14:cNvContentPartPr/>
          </xdr14:nvContentPartPr>
          <xdr14:nvPr macro=""/>
          <xdr14:xfrm>
            <a:off x="4106160" y="9927000"/>
            <a:ext cx="212040" cy="465840"/>
          </xdr14:xfrm>
        </xdr:contentPart>
      </mc:Choice>
      <mc:Fallback xmlns="">
        <xdr:pic>
          <xdr:nvPicPr>
            <xdr:cNvPr id="31" name="インク 30">
              <a:extLst>
                <a:ext uri="{FF2B5EF4-FFF2-40B4-BE49-F238E27FC236}">
                  <a16:creationId xmlns:a16="http://schemas.microsoft.com/office/drawing/2014/main" id="{1828E0DB-A44F-4CA2-826B-9161B2511C8B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4097145" y="9918000"/>
              <a:ext cx="229710" cy="48348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152400</xdr:colOff>
      <xdr:row>0</xdr:row>
      <xdr:rowOff>161925</xdr:rowOff>
    </xdr:from>
    <xdr:to>
      <xdr:col>21</xdr:col>
      <xdr:colOff>254000</xdr:colOff>
      <xdr:row>16</xdr:row>
      <xdr:rowOff>47625</xdr:rowOff>
    </xdr:to>
    <xdr:graphicFrame macro="">
      <xdr:nvGraphicFramePr>
        <xdr:cNvPr id="4" name="グラフ 3">
          <a:extLst>
            <a:ext uri="{FF2B5EF4-FFF2-40B4-BE49-F238E27FC236}">
              <a16:creationId xmlns="" xmlns:a16="http://schemas.microsoft.com/office/drawing/2014/main" id="{3C3C2C59-F416-434D-97E2-91504BBB70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137582</xdr:colOff>
      <xdr:row>16</xdr:row>
      <xdr:rowOff>120650</xdr:rowOff>
    </xdr:from>
    <xdr:to>
      <xdr:col>21</xdr:col>
      <xdr:colOff>613834</xdr:colOff>
      <xdr:row>32</xdr:row>
      <xdr:rowOff>122766</xdr:rowOff>
    </xdr:to>
    <xdr:graphicFrame macro="">
      <xdr:nvGraphicFramePr>
        <xdr:cNvPr id="6" name="グラフ 5">
          <a:extLst>
            <a:ext uri="{FF2B5EF4-FFF2-40B4-BE49-F238E27FC236}">
              <a16:creationId xmlns="" xmlns:a16="http://schemas.microsoft.com/office/drawing/2014/main" id="{13595497-1119-4F38-8A5A-784D1096E5E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148167</xdr:colOff>
      <xdr:row>33</xdr:row>
      <xdr:rowOff>57149</xdr:rowOff>
    </xdr:from>
    <xdr:to>
      <xdr:col>21</xdr:col>
      <xdr:colOff>624417</xdr:colOff>
      <xdr:row>49</xdr:row>
      <xdr:rowOff>91016</xdr:rowOff>
    </xdr:to>
    <xdr:graphicFrame macro="">
      <xdr:nvGraphicFramePr>
        <xdr:cNvPr id="7" name="グラフ 6">
          <a:extLst>
            <a:ext uri="{FF2B5EF4-FFF2-40B4-BE49-F238E27FC236}">
              <a16:creationId xmlns="" xmlns:a16="http://schemas.microsoft.com/office/drawing/2014/main" id="{B2CEC008-1AE2-4273-A56F-A373C0BD0E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10584</xdr:colOff>
      <xdr:row>49</xdr:row>
      <xdr:rowOff>120649</xdr:rowOff>
    </xdr:from>
    <xdr:to>
      <xdr:col>7</xdr:col>
      <xdr:colOff>455084</xdr:colOff>
      <xdr:row>65</xdr:row>
      <xdr:rowOff>154515</xdr:rowOff>
    </xdr:to>
    <xdr:graphicFrame macro="">
      <xdr:nvGraphicFramePr>
        <xdr:cNvPr id="8" name="グラフ 7">
          <a:extLst>
            <a:ext uri="{FF2B5EF4-FFF2-40B4-BE49-F238E27FC236}">
              <a16:creationId xmlns="" xmlns:a16="http://schemas.microsoft.com/office/drawing/2014/main" id="{EC12C59D-B300-45CF-8959-0C9F445832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148167</xdr:colOff>
      <xdr:row>49</xdr:row>
      <xdr:rowOff>141816</xdr:rowOff>
    </xdr:from>
    <xdr:to>
      <xdr:col>21</xdr:col>
      <xdr:colOff>624416</xdr:colOff>
      <xdr:row>66</xdr:row>
      <xdr:rowOff>6349</xdr:rowOff>
    </xdr:to>
    <xdr:graphicFrame macro="">
      <xdr:nvGraphicFramePr>
        <xdr:cNvPr id="9" name="グラフ 8">
          <a:extLst>
            <a:ext uri="{FF2B5EF4-FFF2-40B4-BE49-F238E27FC236}">
              <a16:creationId xmlns="" xmlns:a16="http://schemas.microsoft.com/office/drawing/2014/main" id="{1FA20E7B-164A-4B07-B5DF-CFE7E9DD11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31751</xdr:colOff>
      <xdr:row>32</xdr:row>
      <xdr:rowOff>131232</xdr:rowOff>
    </xdr:from>
    <xdr:to>
      <xdr:col>12</xdr:col>
      <xdr:colOff>1</xdr:colOff>
      <xdr:row>48</xdr:row>
      <xdr:rowOff>165099</xdr:rowOff>
    </xdr:to>
    <xdr:graphicFrame macro="">
      <xdr:nvGraphicFramePr>
        <xdr:cNvPr id="10" name="グラフ 9">
          <a:extLst>
            <a:ext uri="{FF2B5EF4-FFF2-40B4-BE49-F238E27FC236}">
              <a16:creationId xmlns="" xmlns:a16="http://schemas.microsoft.com/office/drawing/2014/main" id="{6E12C8EE-564C-4F03-BB43-FC4CBB4A71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7-12-01T13:46:10.412"/>
    </inkml:context>
    <inkml:brush xml:id="br0">
      <inkml:brushProperty name="width" value="0.05" units="cm"/>
      <inkml:brushProperty name="height" value="0.05" units="cm"/>
    </inkml:brush>
  </inkml:definitions>
  <inkml:traceGroup>
    <inkml:annotationXML>
      <emma:emma xmlns:emma="http://www.w3.org/2003/04/emma" version="1.0">
        <emma:interpretation id="{E9AE535E-D26D-49E8-BDFF-542BD1C3C4F8}" emma:medium="tactile" emma:mode="ink">
          <msink:context xmlns:msink="http://schemas.microsoft.com/ink/2010/main" type="inkDrawing" rotatedBoundingBox="17602,28893 18609,27399 18747,27492 17740,28986" semanticType="callout" shapeName="Other"/>
        </emma:interpretation>
      </emma:emma>
    </inkml:annotationXML>
    <inkml:trace contextRef="#ctx0" brushRef="#br0">0 1499 9540,'0'0'2257,"0"0"-2065,0 0 81,0 0 239,0 0 224,0 0-560,0 0-176,0 0-96,0 0 16,0 0 48,0 0 32,0 0 112,0 0 112,0 0 128,30 0-47,-30 0-129,29-29 0,-29 29 32,30-29 144,-1-1-256,0 1 96,1-1 64,-1 1-80,-29 0-128,30-1-32,-1 1-16,0-1 32,1 1-16,-1 0-16,-29 29 32,30-30 0,-1 1-32,0-1 0,1 1 32,-1 0 0,-29-1 0,30 1-32,-1-30 17,0 59 15,1-29-32,-30-1 0,29 1 0,1-1 0,-30 1 0,29 29 0,0-59 32,1 30-32,-30-1 32,29 1-32,-29 0 0,30-1-16,-30 1 16,0-1-16,29 1 16,-29 0 0,29-1 0,-29 1 32,30-1-32,-30 1 0,29-30-48,-29 30-49,0-1 97,30 1-64,-30 0 32,0 29 64,0-30 32,29 30-48,-29 0 0,0-29 1,0 29-17,0 0-17,0-30-15,0 30 0,0 0 32,0 0-64,0-29 48,0 29-624,0 0-240,0 0-129,0 0-784,0 0-2977</inkml:trace>
  </inkml:traceGroup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7-12-01T13:46:11.659"/>
    </inkml:context>
    <inkml:brush xml:id="br0">
      <inkml:brushProperty name="width" value="0.05" units="cm"/>
      <inkml:brushProperty name="height" value="0.05" units="cm"/>
    </inkml:brush>
  </inkml:definitions>
  <inkml:traceGroup>
    <inkml:annotationXML>
      <emma:emma xmlns:emma="http://www.w3.org/2003/04/emma" version="1.0">
        <emma:interpretation id="{3A5A89B0-8E83-49E7-9AA5-EC6FC13DEAA2}" emma:medium="tactile" emma:mode="ink">
          <msink:context xmlns:msink="http://schemas.microsoft.com/ink/2010/main" type="inkDrawing" rotatedBoundingBox="18122,27663 18633,27446 18831,27912 18320,28129" semanticType="callout" shapeName="Other"/>
        </emma:interpretation>
      </emma:emma>
    </inkml:annotationXML>
    <inkml:trace contextRef="#ctx0" brushRef="#br0">0 383 5394,'0'0'3394,"0"0"-2914,0 0 513,0 0-113,0 0 257,0 0-561,0 0-400,30 0 96,-30 0-48,0-29 16,29 29-48,-29 0-96,30-30 129,-1 30-81,-29-29-48,29 29 32,-29-30-96,30 30-32,-30-29 0,29 29 80,-29-29-16,0 29-16,30 0-48,-30-30 0,29 30 0,-29-29 32,0 29 0,29-30 0,-29 30 0,0 0 0,30-29-16,-30 29-16,0 0-16,0-29 16,29 29 16,-29 0-16,0 0 0,0-30 16,30 30-16,-30 0 0,0 0 16,29-29-16,-29 29 0,0 0 0,0 0-16,0 0 0,0 0-16,0 0 16,0 0-32,0 0-32,0 0 32,0 0 16,0 0 32,0 0 0,0 0 0,29 0 0,-29 0-80,0 0 64,0 0-64,0 0-16,0 0 96,0 0 0,0 0 32,0 29-16,0-29 0,0 30 16,0-1-16,0 0-16,30 1 0,-30-1 16,0 30-32,0-30 48,0 30-32,29-29 0,-29-1 32,0 0-16,0 1-16,30-1 32,-30-29-32,0 30 16,0-30 32,0 0-16,0 0-32,0 0-881,0 0-2368,0 0-5891</inkml:trace>
  </inkml:traceGroup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7-12-01T13:47:09.418"/>
    </inkml:context>
    <inkml:brush xml:id="br0">
      <inkml:brushProperty name="width" value="0.05" units="cm"/>
      <inkml:brushProperty name="height" value="0.05" units="cm"/>
    </inkml:brush>
  </inkml:definitions>
  <inkml:traceGroup>
    <inkml:annotationXML>
      <emma:emma xmlns:emma="http://www.w3.org/2003/04/emma" version="1.0">
        <emma:interpretation id="{7966606C-2920-4795-8657-7FE3E974DE61}" emma:medium="tactile" emma:mode="ink">
          <msink:context xmlns:msink="http://schemas.microsoft.com/ink/2010/main" type="writingRegion" rotatedBoundingBox="11707,27458 12263,28751 11763,28966 11208,27672"/>
        </emma:interpretation>
      </emma:emma>
    </inkml:annotationXML>
    <inkml:traceGroup>
      <inkml:annotationXML>
        <emma:emma xmlns:emma="http://www.w3.org/2003/04/emma" version="1.0">
          <emma:interpretation id="{6735D5B0-FEAD-4B2F-BEFA-D24420810B42}" emma:medium="tactile" emma:mode="ink">
            <msink:context xmlns:msink="http://schemas.microsoft.com/ink/2010/main" type="paragraph" rotatedBoundingBox="11707,27458 12263,28751 11763,28966 11208,27672" alignmentLevel="1"/>
          </emma:interpretation>
        </emma:emma>
      </inkml:annotationXML>
      <inkml:traceGroup>
        <inkml:annotationXML>
          <emma:emma xmlns:emma="http://www.w3.org/2003/04/emma" version="1.0">
            <emma:interpretation id="{32DF4293-5238-4972-BD3C-D193D7759AF5}" emma:medium="tactile" emma:mode="ink">
              <msink:context xmlns:msink="http://schemas.microsoft.com/ink/2010/main" type="line" rotatedBoundingBox="11707,27458 12263,28751 11763,28966 11208,27672"/>
            </emma:interpretation>
          </emma:emma>
        </inkml:annotationXML>
        <inkml:traceGroup>
          <inkml:annotationXML>
            <emma:emma xmlns:emma="http://www.w3.org/2003/04/emma" version="1.0">
              <emma:interpretation id="{08F77557-A70C-4359-B26F-DF77F7208618}" emma:medium="tactile" emma:mode="ink">
                <msink:context xmlns:msink="http://schemas.microsoft.com/ink/2010/main" type="inkWord" rotatedBoundingBox="11707,27458 12263,28751 11763,28966 11208,27672"/>
              </emma:interpretation>
              <emma:one-of disjunction-type="recognition" id="oneOf0">
                <emma:interpretation id="interp0" emma:lang="ja-JP" emma:confidence="0">
                  <emma:literal>加</emma:literal>
                </emma:interpretation>
                <emma:interpretation id="interp1" emma:lang="ja-JP" emma:confidence="0">
                  <emma:literal>…</emma:literal>
                </emma:interpretation>
                <emma:interpretation id="interp2" emma:lang="ja-JP" emma:confidence="0">
                  <emma:literal>℃</emma:literal>
                </emma:interpretation>
                <emma:interpretation id="interp3" emma:lang="ja-JP" emma:confidence="0">
                  <emma:literal>÷</emma:literal>
                </emma:interpretation>
                <emma:interpretation id="interp4" emma:lang="ja-JP" emma:confidence="0">
                  <emma:literal>ぺ</emma:literal>
                </emma:interpretation>
              </emma:one-of>
            </emma:emma>
          </inkml:annotationXML>
          <inkml:trace contextRef="#ctx0" brushRef="#br0">30 30 1409,'0'0'2257,"0"0"-1953,0 0 768,0 0-623,0 0-113,0 0-176,-29-29 192,29 29 192,0 0 80,0 0 17,0 0-1,0 0 48,0 0 49,0 0-33,0 0-96,0 0-192,0 0-175,0 0-177,0 0-48,0 0 0,0 0 32,0 0-32,0 0 16,0 0 32,0 0 64,0 0-32,0 0-80,0 0-16,0 0-128,0 0-128,0 0 64,0 0 192,29 0 352,-29 29-144,30 1-80,-30-30 144,29 29-80,0 0-64,1 30-112,-30-29 32,29-1 0,-29 0 0,30-29 256,-1 30 0,-29-1-95,29 1-49,-29-1 64,30 0 160,-30 1-304,0-1-16,29 1-64,-29-1 48,0 0 48,30 1 32,-30-1-16,0 1-32,29-1-80,-29-29 80,0 29 16,0 1-80,29-1-16,-29-29 32,0 30 0,0-1 0,30-29 0,-30 29 0,0 1 16,29-1 0,-29 1-16,0-30 0,0 29 16,30 0-32,-30 1 0,0-30 16,0 29-16,29-29 17,-29 30-1,0-1-16,0-29 0,0 29-16,29 1 0,-29-30 16,0 29 0,0-29 16,0 30-32,0-30 32,0 0-16,0 0 16,0 29-16,0-29 48,0 0-48,0 0 0,0 0 16,0 0-32,0 0-32,0 0-849,0-29-2160,0-1-7668</inkml:trace>
          <inkml:trace contextRef="#ctx0" brushRef="#br0" timeOffset="9026">1-28 4946,'0'0'657,"0"0"-1,0 0-128,0 0-320,0 0 16,0 0-112,0 0 48,0 0 17,0 0 511,0 0-256,0 0-64,0 0 0,0 0-47,0 0-225,0 0-16,0 0-64,0 0 16,0 0-32,0 0 16,0 0 96,0 0 0,0 0 48,0 0-16,0 0-16,0 0-48,29 0 16,-29 0 112,0 0 192,0 0-128,0 0-15,30 0-33,-30 0 0,0 0 64,0 0-96,29 0-32,-29 0-80,0 0-16,29 0 32,-29 0 0,0 30 96,30-30 0,-30 0 48,29 0-79,1 29-49,-30-29 32,29 0-32,-29 0-80,29 30-32,-29-30 48,0 0 0,30 29-32,-30-29 32,0 0 32,29 29-64,-29-29-16,30 30 32,-30-30 16,29 0 0,-29 0 0,0 0-48,0 29 16,0-29-16,0 0 16,29 0-16,-29 0 16,0 0-16,0 0-336,0 0-1313,0 0-2977</inkml:trace>
          <inkml:trace contextRef="#ctx0" brushRef="#br0" timeOffset="1286">31 60 1105,'0'0'3073,"0"0"-1857,0 0-31,0 0-369,0 0-63,0 0-305,0 0 64,-29 0 160,29 0 97,0 0-65,0 0-96,0 0-63,0 0-65,0 0-144,0 0-112,0 0-96,0 0-80,0 0 16,0 0 0,0 0-48,0 0-16,0 0-64,0 0 64,0 29 80,0-29 48,0 29-48,0-29 193,0 30 47,0-1 0,0 1-64,0-1-80,0 0-48,0 1-32,0-30 80,0 29 128,0 1 0,0-1-143,0 0-1,0-29-64,0 30-64,0-30 0,0 29-32,0-29 16,0 0 0,0 30 0,0-30-16,0 0 32,0 0 0,0 29-32,0-29-80,0 0-288,-30 0-193,30 0-335,0 0-369,0 0-704,0 0-1600,0 0-4339</inkml:trace>
        </inkml:traceGroup>
      </inkml:traceGroup>
    </inkml:traceGroup>
  </inkml:traceGroup>
</inkml: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40"/>
  <sheetViews>
    <sheetView showGridLines="0" zoomScale="90" zoomScaleNormal="90" workbookViewId="0">
      <selection activeCell="T27" sqref="T27"/>
    </sheetView>
  </sheetViews>
  <sheetFormatPr defaultRowHeight="13.5" x14ac:dyDescent="0.15"/>
  <cols>
    <col min="2" max="2" width="10" customWidth="1"/>
    <col min="3" max="3" width="7.875" customWidth="1"/>
    <col min="4" max="6" width="7.5" customWidth="1"/>
    <col min="7" max="7" width="6.25" customWidth="1"/>
    <col min="8" max="8" width="10" customWidth="1"/>
    <col min="9" max="9" width="7.875" customWidth="1"/>
    <col min="10" max="10" width="7.5" customWidth="1"/>
    <col min="11" max="11" width="7.75" customWidth="1"/>
    <col min="12" max="12" width="7.5" customWidth="1"/>
    <col min="13" max="15" width="7.75" customWidth="1"/>
    <col min="16" max="16" width="7.5" customWidth="1"/>
    <col min="17" max="17" width="7.75" customWidth="1"/>
    <col min="18" max="18" width="9.25" customWidth="1"/>
    <col min="19" max="19" width="7.75" customWidth="1"/>
    <col min="20" max="20" width="6.125" customWidth="1"/>
    <col min="21" max="21" width="6.25" customWidth="1"/>
    <col min="22" max="22" width="8.125" customWidth="1"/>
    <col min="23" max="23" width="6.25" customWidth="1"/>
    <col min="24" max="26" width="8.125" customWidth="1"/>
    <col min="27" max="27" width="6.25" customWidth="1"/>
    <col min="29" max="29" width="10" customWidth="1"/>
    <col min="31" max="31" width="6.25" customWidth="1"/>
  </cols>
  <sheetData>
    <row r="3" spans="1:20" x14ac:dyDescent="0.15">
      <c r="A3" s="63"/>
      <c r="B3" s="128" t="s">
        <v>28</v>
      </c>
      <c r="C3" s="129"/>
      <c r="D3" s="8"/>
      <c r="H3" s="134" t="s">
        <v>38</v>
      </c>
      <c r="I3" s="135"/>
      <c r="J3" s="8"/>
    </row>
    <row r="4" spans="1:20" ht="16.5" x14ac:dyDescent="0.25">
      <c r="A4" s="63"/>
      <c r="B4" s="130"/>
      <c r="C4" s="131"/>
      <c r="D4" s="41" t="s">
        <v>68</v>
      </c>
      <c r="E4" s="18" t="s">
        <v>74</v>
      </c>
      <c r="F4" s="18" t="s">
        <v>73</v>
      </c>
      <c r="G4" s="28" t="s">
        <v>67</v>
      </c>
      <c r="H4" s="136"/>
      <c r="I4" s="137"/>
      <c r="J4" s="81" t="s">
        <v>74</v>
      </c>
      <c r="K4" s="16"/>
      <c r="L4" s="28" t="s">
        <v>72</v>
      </c>
      <c r="M4" s="16"/>
      <c r="N4" s="28" t="s">
        <v>48</v>
      </c>
      <c r="O4" s="21"/>
      <c r="P4" s="28" t="s">
        <v>54</v>
      </c>
      <c r="Q4" s="16"/>
      <c r="R4" s="28" t="s">
        <v>50</v>
      </c>
      <c r="S4" s="16"/>
      <c r="T4" s="1" t="s">
        <v>51</v>
      </c>
    </row>
    <row r="5" spans="1:20" ht="16.5" thickBot="1" x14ac:dyDescent="0.2">
      <c r="A5" s="63"/>
      <c r="B5" s="132"/>
      <c r="C5" s="133"/>
      <c r="D5" s="12" t="s">
        <v>22</v>
      </c>
      <c r="E5" s="33" t="s">
        <v>43</v>
      </c>
      <c r="F5" s="33" t="s">
        <v>43</v>
      </c>
      <c r="G5" s="60" t="s">
        <v>46</v>
      </c>
      <c r="H5" s="138"/>
      <c r="I5" s="139"/>
      <c r="J5" s="12" t="s">
        <v>43</v>
      </c>
      <c r="K5" s="15" t="s">
        <v>47</v>
      </c>
      <c r="L5" s="33" t="s">
        <v>43</v>
      </c>
      <c r="M5" s="20" t="s">
        <v>47</v>
      </c>
      <c r="N5" s="33" t="s">
        <v>49</v>
      </c>
      <c r="O5" s="19" t="s">
        <v>47</v>
      </c>
      <c r="P5" s="34" t="s">
        <v>55</v>
      </c>
      <c r="Q5" s="35" t="s">
        <v>59</v>
      </c>
      <c r="R5" s="33" t="s">
        <v>46</v>
      </c>
      <c r="S5" s="35" t="s">
        <v>59</v>
      </c>
      <c r="T5" s="36" t="s">
        <v>53</v>
      </c>
    </row>
    <row r="6" spans="1:20" x14ac:dyDescent="0.15">
      <c r="A6" s="63"/>
      <c r="B6" s="141" t="s">
        <v>29</v>
      </c>
      <c r="C6" s="65" t="s">
        <v>32</v>
      </c>
      <c r="D6" s="69">
        <v>361</v>
      </c>
      <c r="E6" s="37">
        <v>11.9</v>
      </c>
      <c r="F6" s="37">
        <v>10.1</v>
      </c>
      <c r="G6" s="39">
        <v>4.2</v>
      </c>
      <c r="H6" s="142" t="s">
        <v>29</v>
      </c>
      <c r="I6" s="65" t="s">
        <v>32</v>
      </c>
      <c r="J6" s="38">
        <v>12</v>
      </c>
      <c r="K6" s="88">
        <f>J6/E6*100</f>
        <v>100.84033613445378</v>
      </c>
      <c r="L6" s="37">
        <v>10.4</v>
      </c>
      <c r="M6" s="88">
        <v>103</v>
      </c>
      <c r="N6" s="37">
        <v>41.4</v>
      </c>
      <c r="O6" s="93">
        <f>N6/N30*100</f>
        <v>81.17647058823529</v>
      </c>
      <c r="P6" s="37">
        <v>55.6</v>
      </c>
      <c r="Q6" s="93">
        <f>P6/P30*100</f>
        <v>80.230880230880246</v>
      </c>
      <c r="R6" s="37">
        <v>12.7</v>
      </c>
      <c r="S6" s="97">
        <f>R6/R30*100</f>
        <v>50</v>
      </c>
      <c r="T6" s="38">
        <f>試験体情報まとめ!L4</f>
        <v>11.3</v>
      </c>
    </row>
    <row r="7" spans="1:20" x14ac:dyDescent="0.15">
      <c r="A7" s="63"/>
      <c r="B7" s="130"/>
      <c r="C7" s="66" t="s">
        <v>33</v>
      </c>
      <c r="D7" s="16">
        <v>415</v>
      </c>
      <c r="E7" s="2">
        <v>14.3</v>
      </c>
      <c r="F7" s="2">
        <v>13.3</v>
      </c>
      <c r="G7" s="3">
        <v>3.8</v>
      </c>
      <c r="H7" s="143"/>
      <c r="I7" s="66" t="s">
        <v>33</v>
      </c>
      <c r="J7" s="42">
        <v>14.49</v>
      </c>
      <c r="K7" s="86">
        <f t="shared" ref="K7:K10" si="0">J7/E7*100</f>
        <v>101.32867132867132</v>
      </c>
      <c r="L7" s="25">
        <v>13.58</v>
      </c>
      <c r="M7" s="86">
        <f>L7/F7*100</f>
        <v>102.10526315789473</v>
      </c>
      <c r="N7" s="25">
        <v>52.26</v>
      </c>
      <c r="O7" s="86">
        <f>N7/N31*100</f>
        <v>88.892668821228099</v>
      </c>
      <c r="P7" s="25">
        <v>71.94</v>
      </c>
      <c r="Q7" s="86">
        <f>P7/P31*100</f>
        <v>93.222754956589341</v>
      </c>
      <c r="R7" s="25">
        <v>15.7</v>
      </c>
      <c r="S7" s="86">
        <f>R7/R31*100</f>
        <v>80.26584867075664</v>
      </c>
      <c r="T7" s="124" t="s">
        <v>75</v>
      </c>
    </row>
    <row r="8" spans="1:20" x14ac:dyDescent="0.15">
      <c r="A8" s="63"/>
      <c r="B8" s="130"/>
      <c r="C8" s="66" t="s">
        <v>34</v>
      </c>
      <c r="D8" s="16">
        <v>415</v>
      </c>
      <c r="E8" s="2">
        <v>14.141500000000001</v>
      </c>
      <c r="F8" s="2">
        <v>11.7</v>
      </c>
      <c r="G8" s="3">
        <v>3.4</v>
      </c>
      <c r="H8" s="143"/>
      <c r="I8" s="66" t="s">
        <v>34</v>
      </c>
      <c r="J8" s="6">
        <v>14.2</v>
      </c>
      <c r="K8" s="89">
        <f t="shared" si="0"/>
        <v>100.41367605982391</v>
      </c>
      <c r="L8" s="2">
        <v>12.7</v>
      </c>
      <c r="M8" s="89">
        <f t="shared" ref="M8:M10" si="1">L8/F8*100</f>
        <v>108.54700854700855</v>
      </c>
      <c r="N8" s="2">
        <v>57.2</v>
      </c>
      <c r="O8" s="86">
        <f>N8/N32*100</f>
        <v>96.296296296296305</v>
      </c>
      <c r="P8" s="2">
        <v>57.2</v>
      </c>
      <c r="Q8" s="92">
        <f>P8/P32*100</f>
        <v>73.239436619718319</v>
      </c>
      <c r="R8" s="2">
        <v>9.8000000000000007</v>
      </c>
      <c r="S8" s="98">
        <f>R8/R32*100</f>
        <v>54.748603351955317</v>
      </c>
      <c r="T8" s="6">
        <f>試験体情報まとめ!L10</f>
        <v>10.9</v>
      </c>
    </row>
    <row r="9" spans="1:20" x14ac:dyDescent="0.15">
      <c r="A9" s="63"/>
      <c r="B9" s="130"/>
      <c r="C9" s="66" t="s">
        <v>35</v>
      </c>
      <c r="D9" s="16">
        <v>374</v>
      </c>
      <c r="E9" s="2">
        <v>10.7</v>
      </c>
      <c r="F9" s="2">
        <v>9.6999999999999993</v>
      </c>
      <c r="G9" s="3">
        <v>4.7</v>
      </c>
      <c r="H9" s="143"/>
      <c r="I9" s="66" t="s">
        <v>35</v>
      </c>
      <c r="J9" s="6">
        <v>11</v>
      </c>
      <c r="K9" s="89">
        <f t="shared" si="0"/>
        <v>102.80373831775702</v>
      </c>
      <c r="L9" s="2">
        <v>10.6</v>
      </c>
      <c r="M9" s="89">
        <f t="shared" si="1"/>
        <v>109.27835051546393</v>
      </c>
      <c r="N9" s="2">
        <v>41.9</v>
      </c>
      <c r="O9" s="92">
        <f>N9/N34*100</f>
        <v>81.201550387596896</v>
      </c>
      <c r="P9" s="2">
        <v>51.1</v>
      </c>
      <c r="Q9" s="92">
        <f>P9/P34*100</f>
        <v>79.719188767550705</v>
      </c>
      <c r="R9" s="2">
        <v>10.1</v>
      </c>
      <c r="S9" s="98">
        <f>R9/R34*100</f>
        <v>62.345679012345677</v>
      </c>
      <c r="T9" s="6">
        <f>試験体情報まとめ!L17</f>
        <v>9.9</v>
      </c>
    </row>
    <row r="10" spans="1:20" ht="14.25" thickBot="1" x14ac:dyDescent="0.2">
      <c r="A10" s="63"/>
      <c r="B10" s="130"/>
      <c r="C10" s="67" t="s">
        <v>36</v>
      </c>
      <c r="D10" s="61">
        <v>358</v>
      </c>
      <c r="E10" s="4">
        <v>11</v>
      </c>
      <c r="F10" s="4">
        <v>10.199999999999999</v>
      </c>
      <c r="G10" s="5">
        <v>3.9</v>
      </c>
      <c r="H10" s="143"/>
      <c r="I10" s="67" t="s">
        <v>36</v>
      </c>
      <c r="J10" s="7">
        <v>11.2</v>
      </c>
      <c r="K10" s="90">
        <f t="shared" si="0"/>
        <v>101.81818181818181</v>
      </c>
      <c r="L10" s="4">
        <v>10.6</v>
      </c>
      <c r="M10" s="90">
        <f t="shared" si="1"/>
        <v>103.92156862745099</v>
      </c>
      <c r="N10" s="4">
        <v>41.7</v>
      </c>
      <c r="O10" s="90">
        <f>N10/N36*100</f>
        <v>117.79661016949154</v>
      </c>
      <c r="P10" s="4">
        <v>53.4</v>
      </c>
      <c r="Q10" s="90">
        <f>P10/P36*100</f>
        <v>105.32544378698223</v>
      </c>
      <c r="R10" s="4">
        <v>12</v>
      </c>
      <c r="S10" s="94">
        <f>R10/R36*100</f>
        <v>98.360655737704931</v>
      </c>
      <c r="T10" s="7">
        <f>試験体情報まとめ!L22</f>
        <v>10.256</v>
      </c>
    </row>
    <row r="11" spans="1:20" x14ac:dyDescent="0.15">
      <c r="A11" s="63"/>
      <c r="B11" s="130"/>
      <c r="C11" s="82" t="s">
        <v>62</v>
      </c>
      <c r="D11" s="10">
        <f>AVERAGE(D6:D10)</f>
        <v>384.6</v>
      </c>
      <c r="E11" s="10">
        <f t="shared" ref="E11:G11" si="2">AVERAGE(E6:E10)</f>
        <v>12.408300000000001</v>
      </c>
      <c r="F11" s="10">
        <f t="shared" si="2"/>
        <v>11</v>
      </c>
      <c r="G11" s="10">
        <f t="shared" si="2"/>
        <v>4</v>
      </c>
      <c r="H11" s="143"/>
      <c r="I11" s="82" t="s">
        <v>62</v>
      </c>
      <c r="J11" s="77">
        <f>AVERAGE(J6:J10)</f>
        <v>12.577999999999999</v>
      </c>
      <c r="K11" s="77">
        <f t="shared" ref="K11:T11" si="3">AVERAGE(K6:K10)</f>
        <v>101.44092073177757</v>
      </c>
      <c r="L11" s="77">
        <f t="shared" si="3"/>
        <v>11.576000000000001</v>
      </c>
      <c r="M11" s="77">
        <f t="shared" si="3"/>
        <v>105.37043816956366</v>
      </c>
      <c r="N11" s="77">
        <f t="shared" si="3"/>
        <v>46.89200000000001</v>
      </c>
      <c r="O11" s="77">
        <f t="shared" si="3"/>
        <v>93.072719252569627</v>
      </c>
      <c r="P11" s="77">
        <f t="shared" si="3"/>
        <v>57.847999999999999</v>
      </c>
      <c r="Q11" s="77">
        <f t="shared" si="3"/>
        <v>86.347540872344169</v>
      </c>
      <c r="R11" s="77">
        <f t="shared" si="3"/>
        <v>12.06</v>
      </c>
      <c r="S11" s="77">
        <f t="shared" si="3"/>
        <v>69.144157354552505</v>
      </c>
      <c r="T11" s="77">
        <f t="shared" si="3"/>
        <v>10.589</v>
      </c>
    </row>
    <row r="12" spans="1:20" ht="14.25" thickBot="1" x14ac:dyDescent="0.2">
      <c r="A12" s="63"/>
      <c r="B12" s="132"/>
      <c r="C12" s="83" t="s">
        <v>63</v>
      </c>
      <c r="D12" s="75">
        <f>STDEVP(D6:D10)</f>
        <v>25.397637685422637</v>
      </c>
      <c r="E12" s="75">
        <f t="shared" ref="E12:G12" si="4">STDEVP(E6:E10)</f>
        <v>1.5324801988932875</v>
      </c>
      <c r="F12" s="75">
        <f t="shared" si="4"/>
        <v>1.3356646285651186</v>
      </c>
      <c r="G12" s="75">
        <f t="shared" si="4"/>
        <v>0.43358966777357549</v>
      </c>
      <c r="H12" s="144"/>
      <c r="I12" s="83" t="s">
        <v>63</v>
      </c>
      <c r="J12" s="76">
        <f>STDEVP(J6:J10)</f>
        <v>1.4838921793715294</v>
      </c>
      <c r="K12" s="87">
        <f t="shared" ref="K12:T12" si="5">STDEVP(K6:K10)</f>
        <v>0.82802549514700818</v>
      </c>
      <c r="L12" s="76">
        <f t="shared" si="5"/>
        <v>1.3090087853028312</v>
      </c>
      <c r="M12" s="87">
        <f t="shared" si="5"/>
        <v>2.9577676105033461</v>
      </c>
      <c r="N12" s="114">
        <f t="shared" si="5"/>
        <v>6.5895262348668968</v>
      </c>
      <c r="O12" s="87">
        <f t="shared" si="5"/>
        <v>13.576306089224889</v>
      </c>
      <c r="P12" s="114">
        <f t="shared" si="5"/>
        <v>7.3400010899181858</v>
      </c>
      <c r="Q12" s="87">
        <f t="shared" si="5"/>
        <v>11.494349515020785</v>
      </c>
      <c r="R12" s="76">
        <f t="shared" si="5"/>
        <v>2.1265935201631647</v>
      </c>
      <c r="S12" s="87">
        <f t="shared" si="5"/>
        <v>17.873140961413025</v>
      </c>
      <c r="T12" s="76">
        <f>STDEVP(T6,T8:T10)</f>
        <v>0.54494311629747205</v>
      </c>
    </row>
    <row r="13" spans="1:20" x14ac:dyDescent="0.15">
      <c r="A13" s="63"/>
      <c r="B13" s="140" t="s">
        <v>30</v>
      </c>
      <c r="C13" s="68" t="s">
        <v>4</v>
      </c>
      <c r="D13" s="17">
        <f>試験体情報まとめ!E13</f>
        <v>369</v>
      </c>
      <c r="E13" s="9">
        <f>試験体情報まとめ!F13</f>
        <v>11.1</v>
      </c>
      <c r="F13" s="9">
        <f>試験体情報まとめ!H13</f>
        <v>9.5</v>
      </c>
      <c r="G13" s="11">
        <f>試験体情報まとめ!D13</f>
        <v>3.8</v>
      </c>
      <c r="H13" s="142" t="s">
        <v>39</v>
      </c>
      <c r="I13" s="68" t="s">
        <v>4</v>
      </c>
      <c r="J13" s="10">
        <v>11.4</v>
      </c>
      <c r="K13" s="91">
        <f>J13/E13*100</f>
        <v>102.70270270270272</v>
      </c>
      <c r="L13" s="9">
        <v>9.85</v>
      </c>
      <c r="M13" s="104">
        <f>L13/F13*100</f>
        <v>103.68421052631578</v>
      </c>
      <c r="N13" s="103" t="s">
        <v>76</v>
      </c>
      <c r="O13" s="105" t="s">
        <v>76</v>
      </c>
      <c r="P13" s="9">
        <v>43.67</v>
      </c>
      <c r="Q13" s="77">
        <f>P13/P33*100</f>
        <v>85.493343774471413</v>
      </c>
      <c r="R13" s="9">
        <v>10.38</v>
      </c>
      <c r="S13" s="91">
        <f>R13/R33*100</f>
        <v>44.453961456102789</v>
      </c>
      <c r="T13" s="10">
        <f>試験体情報まとめ!L13</f>
        <v>9.9499999999999993</v>
      </c>
    </row>
    <row r="14" spans="1:20" x14ac:dyDescent="0.15">
      <c r="A14" s="63"/>
      <c r="B14" s="136"/>
      <c r="C14" s="66" t="s">
        <v>5</v>
      </c>
      <c r="D14" s="16">
        <v>397</v>
      </c>
      <c r="E14" s="2">
        <v>12.9</v>
      </c>
      <c r="F14" s="2">
        <v>11.8</v>
      </c>
      <c r="G14" s="3">
        <v>4.5</v>
      </c>
      <c r="H14" s="143"/>
      <c r="I14" s="66" t="s">
        <v>5</v>
      </c>
      <c r="J14" s="6">
        <v>13.4</v>
      </c>
      <c r="K14" s="89">
        <f>J14/E14*100</f>
        <v>103.87596899224806</v>
      </c>
      <c r="L14" s="2">
        <v>11.8</v>
      </c>
      <c r="M14" s="92">
        <f>L14/F14*100</f>
        <v>100</v>
      </c>
      <c r="N14" s="9">
        <v>49.6</v>
      </c>
      <c r="O14" s="86">
        <f>N14/N34*100</f>
        <v>96.124031007751938</v>
      </c>
      <c r="P14" s="9">
        <v>63.3</v>
      </c>
      <c r="Q14" s="86">
        <f>P14/P34*100</f>
        <v>98.751950078003119</v>
      </c>
      <c r="R14" s="2">
        <v>12.6</v>
      </c>
      <c r="S14" s="92">
        <f>R14/R34*100</f>
        <v>77.777777777777786</v>
      </c>
      <c r="T14" s="6">
        <f>試験体情報まとめ!L16</f>
        <v>10.4</v>
      </c>
    </row>
    <row r="15" spans="1:20" x14ac:dyDescent="0.15">
      <c r="A15" s="63"/>
      <c r="B15" s="136"/>
      <c r="C15" s="66" t="s">
        <v>6</v>
      </c>
      <c r="D15" s="16">
        <v>352</v>
      </c>
      <c r="E15" s="2">
        <v>10.199999999999999</v>
      </c>
      <c r="F15" s="2">
        <v>9.8000000000000007</v>
      </c>
      <c r="G15" s="3">
        <v>3.8</v>
      </c>
      <c r="H15" s="143"/>
      <c r="I15" s="66" t="s">
        <v>6</v>
      </c>
      <c r="J15" s="6">
        <v>10.69</v>
      </c>
      <c r="K15" s="89">
        <f>J15/E15*100</f>
        <v>104.80392156862746</v>
      </c>
      <c r="L15" s="2">
        <v>9.2799999999999994</v>
      </c>
      <c r="M15" s="86">
        <f>L15/F15*100</f>
        <v>94.693877551020407</v>
      </c>
      <c r="N15" s="2">
        <v>33.090000000000003</v>
      </c>
      <c r="O15" s="89">
        <f>N15/N35*100</f>
        <v>111.11484217595702</v>
      </c>
      <c r="P15" s="2">
        <v>47.65</v>
      </c>
      <c r="Q15" s="86">
        <f>P15/P35*100</f>
        <v>87.303041407108822</v>
      </c>
      <c r="R15" s="2">
        <v>11.71</v>
      </c>
      <c r="S15" s="92">
        <f>R15/R35*100</f>
        <v>75.016015374759775</v>
      </c>
      <c r="T15" s="6">
        <f>試験体情報まとめ!L13</f>
        <v>9.9499999999999993</v>
      </c>
    </row>
    <row r="16" spans="1:20" x14ac:dyDescent="0.15">
      <c r="A16" s="63"/>
      <c r="B16" s="136"/>
      <c r="C16" s="66" t="s">
        <v>7</v>
      </c>
      <c r="D16" s="16">
        <v>353</v>
      </c>
      <c r="E16" s="2">
        <v>10.3</v>
      </c>
      <c r="F16" s="2">
        <v>9.6</v>
      </c>
      <c r="G16" s="3">
        <v>3.8</v>
      </c>
      <c r="H16" s="143"/>
      <c r="I16" s="66" t="s">
        <v>7</v>
      </c>
      <c r="J16" s="6">
        <v>10.6</v>
      </c>
      <c r="K16" s="89">
        <f>J16/E16*100</f>
        <v>102.91262135922329</v>
      </c>
      <c r="L16" s="2">
        <v>10.199999999999999</v>
      </c>
      <c r="M16" s="89">
        <f>L16/F16*100</f>
        <v>106.25</v>
      </c>
      <c r="N16" s="2">
        <v>28.9</v>
      </c>
      <c r="O16" s="92">
        <f>N16/N36*100</f>
        <v>81.638418079096041</v>
      </c>
      <c r="P16" s="2">
        <v>49.6</v>
      </c>
      <c r="Q16" s="86">
        <f>P16/P36*100</f>
        <v>97.830374753451679</v>
      </c>
      <c r="R16" s="2">
        <v>12.6</v>
      </c>
      <c r="S16" s="89">
        <f>R16/R36*100</f>
        <v>103.27868852459017</v>
      </c>
      <c r="T16" s="6">
        <f>試験体情報まとめ!L23</f>
        <v>10.278</v>
      </c>
    </row>
    <row r="17" spans="1:20" ht="14.25" thickBot="1" x14ac:dyDescent="0.2">
      <c r="A17" s="63"/>
      <c r="B17" s="136"/>
      <c r="C17" s="67" t="s">
        <v>12</v>
      </c>
      <c r="D17" s="61">
        <v>371</v>
      </c>
      <c r="E17" s="4">
        <v>11.6</v>
      </c>
      <c r="F17" s="4">
        <v>10.7</v>
      </c>
      <c r="G17" s="5">
        <v>4.7</v>
      </c>
      <c r="H17" s="143"/>
      <c r="I17" s="67" t="s">
        <v>12</v>
      </c>
      <c r="J17" s="7">
        <v>11.9</v>
      </c>
      <c r="K17" s="90">
        <f>J17/E17*100</f>
        <v>102.58620689655173</v>
      </c>
      <c r="L17" s="4">
        <v>11.1</v>
      </c>
      <c r="M17" s="90">
        <f>L17/F17*100</f>
        <v>103.73831775700934</v>
      </c>
      <c r="N17" s="4">
        <v>45.1</v>
      </c>
      <c r="O17" s="94">
        <f>N17/N37*100</f>
        <v>92.607802874743328</v>
      </c>
      <c r="P17" s="4">
        <v>53.3</v>
      </c>
      <c r="Q17" s="96">
        <f>P17/P37*100</f>
        <v>79.197622585438339</v>
      </c>
      <c r="R17" s="4">
        <v>11.89</v>
      </c>
      <c r="S17" s="99">
        <f>R17/R37*100</f>
        <v>58.571428571428577</v>
      </c>
      <c r="T17" s="7">
        <f>試験体情報まとめ!L25</f>
        <v>11.2</v>
      </c>
    </row>
    <row r="18" spans="1:20" x14ac:dyDescent="0.15">
      <c r="A18" s="63"/>
      <c r="B18" s="136"/>
      <c r="C18" s="82" t="s">
        <v>62</v>
      </c>
      <c r="D18" s="10">
        <f>AVERAGE(D13:D17)</f>
        <v>368.4</v>
      </c>
      <c r="E18" s="10">
        <f t="shared" ref="E18:G18" si="6">AVERAGE(E13:E17)</f>
        <v>11.22</v>
      </c>
      <c r="F18" s="10">
        <f t="shared" si="6"/>
        <v>10.280000000000001</v>
      </c>
      <c r="G18" s="10">
        <f t="shared" si="6"/>
        <v>4.12</v>
      </c>
      <c r="H18" s="143"/>
      <c r="I18" s="84" t="s">
        <v>62</v>
      </c>
      <c r="J18" s="10">
        <f>AVERAGE(J13:J17)</f>
        <v>11.598000000000001</v>
      </c>
      <c r="K18" s="77">
        <f t="shared" ref="K18:T18" si="7">AVERAGE(K13:K17)</f>
        <v>103.37628430387065</v>
      </c>
      <c r="L18" s="10">
        <f t="shared" si="7"/>
        <v>10.446</v>
      </c>
      <c r="M18" s="77">
        <f t="shared" si="7"/>
        <v>101.6732811668691</v>
      </c>
      <c r="N18" s="10">
        <f>AVERAGE(N14:N17)</f>
        <v>39.172499999999999</v>
      </c>
      <c r="O18" s="77">
        <f>AVERAGE(O14:O17)</f>
        <v>95.371273534387086</v>
      </c>
      <c r="P18" s="10">
        <f t="shared" si="7"/>
        <v>51.503999999999998</v>
      </c>
      <c r="Q18" s="77">
        <f t="shared" si="7"/>
        <v>89.71526651969468</v>
      </c>
      <c r="R18" s="10">
        <f t="shared" si="7"/>
        <v>11.836</v>
      </c>
      <c r="S18" s="77">
        <f t="shared" si="7"/>
        <v>71.819574340931808</v>
      </c>
      <c r="T18" s="10">
        <f t="shared" si="7"/>
        <v>10.355600000000001</v>
      </c>
    </row>
    <row r="19" spans="1:20" ht="14.25" thickBot="1" x14ac:dyDescent="0.2">
      <c r="A19" s="63"/>
      <c r="B19" s="138"/>
      <c r="C19" s="83" t="s">
        <v>63</v>
      </c>
      <c r="D19" s="75">
        <f>STDEVP(D13:D17)</f>
        <v>16.316862443496913</v>
      </c>
      <c r="E19" s="75">
        <f t="shared" ref="E19:G19" si="8">STDEVP(E13:E17)</f>
        <v>0.98671171068352093</v>
      </c>
      <c r="F19" s="75">
        <f t="shared" si="8"/>
        <v>0.87040220587955786</v>
      </c>
      <c r="G19" s="75">
        <f t="shared" si="8"/>
        <v>0.39698866482558426</v>
      </c>
      <c r="H19" s="144"/>
      <c r="I19" s="83" t="s">
        <v>63</v>
      </c>
      <c r="J19" s="75">
        <f>STDEVP(J13:J17)</f>
        <v>1.0196156138467087</v>
      </c>
      <c r="K19" s="87">
        <f t="shared" ref="K19:T19" si="9">STDEVP(K13:K17)</f>
        <v>0.84625655173214764</v>
      </c>
      <c r="L19" s="75">
        <f t="shared" si="9"/>
        <v>0.89847871427207482</v>
      </c>
      <c r="M19" s="87">
        <f t="shared" si="9"/>
        <v>4.0191171413920834</v>
      </c>
      <c r="N19" s="75">
        <f>STDEVP(N14:N17)</f>
        <v>8.4615169296054855</v>
      </c>
      <c r="O19" s="87">
        <f>STDEVP(O14:O17)</f>
        <v>10.54341840235133</v>
      </c>
      <c r="P19" s="75">
        <f t="shared" si="9"/>
        <v>6.6666531333196382</v>
      </c>
      <c r="Q19" s="87">
        <f t="shared" si="9"/>
        <v>7.5070756885329901</v>
      </c>
      <c r="R19" s="75">
        <f t="shared" si="9"/>
        <v>0.81315681144536889</v>
      </c>
      <c r="S19" s="87">
        <f t="shared" si="9"/>
        <v>19.797895966947443</v>
      </c>
      <c r="T19" s="75">
        <f t="shared" si="9"/>
        <v>0.45826350498375928</v>
      </c>
    </row>
    <row r="20" spans="1:20" x14ac:dyDescent="0.15">
      <c r="A20" s="63"/>
      <c r="B20" s="140" t="s">
        <v>31</v>
      </c>
      <c r="C20" s="68" t="s">
        <v>1</v>
      </c>
      <c r="D20" s="17">
        <v>364</v>
      </c>
      <c r="E20" s="9">
        <v>11.7</v>
      </c>
      <c r="F20" s="9">
        <v>10.8</v>
      </c>
      <c r="G20" s="11">
        <v>4.4000000000000004</v>
      </c>
      <c r="H20" s="142" t="s">
        <v>31</v>
      </c>
      <c r="I20" s="68" t="s">
        <v>1</v>
      </c>
      <c r="J20" s="10">
        <v>12.5</v>
      </c>
      <c r="K20" s="101">
        <f t="shared" ref="K20:K25" si="10">J20/E20*100</f>
        <v>106.83760683760684</v>
      </c>
      <c r="L20" s="9">
        <v>10.5</v>
      </c>
      <c r="M20" s="91">
        <f t="shared" ref="M20:M25" si="11">L20/F20*100</f>
        <v>97.222222222222214</v>
      </c>
      <c r="N20" s="9">
        <v>40.4</v>
      </c>
      <c r="O20" s="95">
        <f>N20/N30*100</f>
        <v>79.215686274509807</v>
      </c>
      <c r="P20" s="9">
        <v>56.9</v>
      </c>
      <c r="Q20" s="95">
        <f>P20/P30*100</f>
        <v>82.106782106782106</v>
      </c>
      <c r="R20" s="9">
        <v>13.2</v>
      </c>
      <c r="S20" s="100">
        <f>R20/R30*100</f>
        <v>51.968503937007867</v>
      </c>
      <c r="T20" s="77">
        <f>試験体情報まとめ!L5</f>
        <v>11.4</v>
      </c>
    </row>
    <row r="21" spans="1:20" x14ac:dyDescent="0.15">
      <c r="A21" s="63"/>
      <c r="B21" s="136"/>
      <c r="C21" s="66" t="s">
        <v>2</v>
      </c>
      <c r="D21" s="16">
        <v>416</v>
      </c>
      <c r="E21" s="2">
        <v>13.9</v>
      </c>
      <c r="F21" s="2">
        <v>11.8</v>
      </c>
      <c r="G21" s="3">
        <v>3.8</v>
      </c>
      <c r="H21" s="143"/>
      <c r="I21" s="66" t="s">
        <v>2</v>
      </c>
      <c r="J21" s="42">
        <v>14.4</v>
      </c>
      <c r="K21" s="86">
        <f t="shared" si="10"/>
        <v>103.59712230215827</v>
      </c>
      <c r="L21" s="25">
        <v>11.85</v>
      </c>
      <c r="M21" s="86">
        <f t="shared" si="11"/>
        <v>100.42372881355932</v>
      </c>
      <c r="N21" s="25">
        <v>55.54</v>
      </c>
      <c r="O21" s="86">
        <f>N21/N31*100</f>
        <v>94.471848953903731</v>
      </c>
      <c r="P21" s="25">
        <v>63.82</v>
      </c>
      <c r="Q21" s="86">
        <f>P21/P31*100</f>
        <v>82.700531294544504</v>
      </c>
      <c r="R21" s="25">
        <v>10.87</v>
      </c>
      <c r="S21" s="86">
        <f>R21/R31*100</f>
        <v>55.572597137014313</v>
      </c>
      <c r="T21" s="125" t="s">
        <v>75</v>
      </c>
    </row>
    <row r="22" spans="1:20" x14ac:dyDescent="0.15">
      <c r="A22" s="63"/>
      <c r="B22" s="136"/>
      <c r="C22" s="66" t="s">
        <v>3</v>
      </c>
      <c r="D22" s="16">
        <v>400</v>
      </c>
      <c r="E22" s="2">
        <v>13.5</v>
      </c>
      <c r="F22" s="2">
        <v>12.4</v>
      </c>
      <c r="G22" s="3">
        <v>3.1</v>
      </c>
      <c r="H22" s="143"/>
      <c r="I22" s="66" t="s">
        <v>3</v>
      </c>
      <c r="J22" s="6">
        <v>13.8</v>
      </c>
      <c r="K22" s="89">
        <f t="shared" si="10"/>
        <v>102.22222222222224</v>
      </c>
      <c r="L22" s="2">
        <v>12.3</v>
      </c>
      <c r="M22" s="86">
        <f t="shared" si="11"/>
        <v>99.193548387096769</v>
      </c>
      <c r="N22" s="23">
        <v>54.8</v>
      </c>
      <c r="O22" s="86">
        <f>N22/N32*100</f>
        <v>92.255892255892263</v>
      </c>
      <c r="P22" s="23">
        <v>54.8</v>
      </c>
      <c r="Q22" s="92">
        <f>P22/P32*100</f>
        <v>70.166453265044808</v>
      </c>
      <c r="R22" s="2">
        <v>9.4</v>
      </c>
      <c r="S22" s="98">
        <f>R22/R32*100</f>
        <v>52.513966480446939</v>
      </c>
      <c r="T22" s="85">
        <f>試験体情報まとめ!L11</f>
        <v>10.8</v>
      </c>
    </row>
    <row r="23" spans="1:20" x14ac:dyDescent="0.15">
      <c r="A23" s="63"/>
      <c r="B23" s="136"/>
      <c r="C23" s="66" t="s">
        <v>4</v>
      </c>
      <c r="D23" s="16">
        <f>試験体情報まとめ!E14</f>
        <v>369</v>
      </c>
      <c r="E23" s="2">
        <f>試験体情報まとめ!F14</f>
        <v>10.4</v>
      </c>
      <c r="F23" s="2">
        <f>試験体情報まとめ!H14</f>
        <v>8.6999999999999993</v>
      </c>
      <c r="G23" s="3">
        <f>試験体情報まとめ!D14</f>
        <v>4.4000000000000004</v>
      </c>
      <c r="H23" s="143"/>
      <c r="I23" s="66" t="s">
        <v>4</v>
      </c>
      <c r="J23" s="6">
        <v>10.52</v>
      </c>
      <c r="K23" s="86">
        <f t="shared" si="10"/>
        <v>101.15384615384615</v>
      </c>
      <c r="L23" s="2">
        <v>11.1</v>
      </c>
      <c r="M23" s="102">
        <f t="shared" si="11"/>
        <v>127.58620689655173</v>
      </c>
      <c r="N23" s="25" t="s">
        <v>76</v>
      </c>
      <c r="O23" s="86" t="s">
        <v>76</v>
      </c>
      <c r="P23" s="113">
        <v>42.35</v>
      </c>
      <c r="Q23" s="85">
        <f>P23/P33*100</f>
        <v>82.909162098668759</v>
      </c>
      <c r="R23" s="2">
        <v>10.39</v>
      </c>
      <c r="S23" s="86">
        <f>R23/R33*100</f>
        <v>44.496788008565311</v>
      </c>
      <c r="T23" s="85">
        <f>試験体情報まとめ!L14</f>
        <v>9.84</v>
      </c>
    </row>
    <row r="24" spans="1:20" x14ac:dyDescent="0.15">
      <c r="A24" s="63"/>
      <c r="B24" s="136"/>
      <c r="C24" s="70" t="s">
        <v>58</v>
      </c>
      <c r="D24" s="62">
        <v>356</v>
      </c>
      <c r="E24" s="25">
        <v>10.5</v>
      </c>
      <c r="F24" s="25">
        <v>10.1</v>
      </c>
      <c r="G24" s="32">
        <v>3.7</v>
      </c>
      <c r="H24" s="143"/>
      <c r="I24" s="70" t="s">
        <v>58</v>
      </c>
      <c r="J24" s="42">
        <v>10.78</v>
      </c>
      <c r="K24" s="89">
        <f t="shared" si="10"/>
        <v>102.66666666666666</v>
      </c>
      <c r="L24" s="25">
        <v>9.3800000000000008</v>
      </c>
      <c r="M24" s="86">
        <f t="shared" si="11"/>
        <v>92.871287128712893</v>
      </c>
      <c r="N24" s="1">
        <v>26.47</v>
      </c>
      <c r="O24" s="86">
        <f>N24/N35*100</f>
        <v>88.885157824042977</v>
      </c>
      <c r="P24" s="103">
        <v>43.69</v>
      </c>
      <c r="Q24" s="92">
        <f>P24/P35*100</f>
        <v>80.047636496885303</v>
      </c>
      <c r="R24" s="25">
        <v>11.14</v>
      </c>
      <c r="S24" s="92">
        <f>R24/R35*100</f>
        <v>71.36450992953236</v>
      </c>
      <c r="T24" s="86">
        <f>試験体情報まとめ!L20</f>
        <v>11.42</v>
      </c>
    </row>
    <row r="25" spans="1:20" ht="14.25" thickBot="1" x14ac:dyDescent="0.2">
      <c r="A25" s="63"/>
      <c r="B25" s="136"/>
      <c r="C25" s="71" t="s">
        <v>37</v>
      </c>
      <c r="D25" s="61">
        <v>373</v>
      </c>
      <c r="E25" s="4">
        <v>12.2</v>
      </c>
      <c r="F25" s="4">
        <v>11.2</v>
      </c>
      <c r="G25" s="5">
        <v>4.5</v>
      </c>
      <c r="H25" s="143"/>
      <c r="I25" s="71" t="s">
        <v>37</v>
      </c>
      <c r="J25" s="7">
        <v>12.8</v>
      </c>
      <c r="K25" s="90">
        <f t="shared" si="10"/>
        <v>104.91803278688525</v>
      </c>
      <c r="L25" s="4">
        <v>11.5</v>
      </c>
      <c r="M25" s="90">
        <f t="shared" si="11"/>
        <v>102.67857142857144</v>
      </c>
      <c r="N25" s="4">
        <v>48</v>
      </c>
      <c r="O25" s="94">
        <f>N25/N37*100</f>
        <v>98.562628336755637</v>
      </c>
      <c r="P25" s="4">
        <v>60.9</v>
      </c>
      <c r="Q25" s="94">
        <f>P25/P37*100</f>
        <v>90.490341753343245</v>
      </c>
      <c r="R25" s="4">
        <v>15.2</v>
      </c>
      <c r="S25" s="96">
        <f>R25/R37*100</f>
        <v>74.876847290640399</v>
      </c>
      <c r="T25" s="87">
        <f>試験体情報まとめ!L26</f>
        <v>11.1</v>
      </c>
    </row>
    <row r="26" spans="1:20" x14ac:dyDescent="0.15">
      <c r="A26" s="63"/>
      <c r="B26" s="136"/>
      <c r="C26" s="82" t="s">
        <v>62</v>
      </c>
      <c r="D26" s="10">
        <f>AVERAGE(D20:D25)</f>
        <v>379.66666666666669</v>
      </c>
      <c r="E26" s="10">
        <f t="shared" ref="E26:G26" si="12">AVERAGE(E20:E25)</f>
        <v>12.033333333333333</v>
      </c>
      <c r="F26" s="10">
        <f t="shared" si="12"/>
        <v>10.833333333333334</v>
      </c>
      <c r="G26" s="10">
        <f t="shared" si="12"/>
        <v>3.9833333333333329</v>
      </c>
      <c r="H26" s="143"/>
      <c r="I26" s="84" t="s">
        <v>62</v>
      </c>
      <c r="J26" s="10">
        <f>AVERAGE(J20:J25)</f>
        <v>12.466666666666667</v>
      </c>
      <c r="K26" s="77">
        <f t="shared" ref="K26:T26" si="13">AVERAGE(K20:K25)</f>
        <v>103.56591616156425</v>
      </c>
      <c r="L26" s="10">
        <f t="shared" si="13"/>
        <v>11.105000000000002</v>
      </c>
      <c r="M26" s="77">
        <f t="shared" si="13"/>
        <v>103.32926081278573</v>
      </c>
      <c r="N26" s="10">
        <f t="shared" si="13"/>
        <v>45.042000000000002</v>
      </c>
      <c r="O26" s="77">
        <f>AVERAGE(O20:O22,O24,O25)</f>
        <v>90.678242729020894</v>
      </c>
      <c r="P26" s="10">
        <f>AVERAGE(P20:P22,P24,P25)</f>
        <v>56.021999999999991</v>
      </c>
      <c r="Q26" s="77">
        <f t="shared" si="13"/>
        <v>81.403484502544799</v>
      </c>
      <c r="R26" s="10">
        <f t="shared" si="13"/>
        <v>11.700000000000001</v>
      </c>
      <c r="S26" s="77">
        <f t="shared" si="13"/>
        <v>58.465535463867866</v>
      </c>
      <c r="T26" s="10">
        <f>AVERAGE(T20,T22:T25)</f>
        <v>10.912000000000003</v>
      </c>
    </row>
    <row r="27" spans="1:20" ht="14.25" thickBot="1" x14ac:dyDescent="0.2">
      <c r="A27" s="63"/>
      <c r="B27" s="138"/>
      <c r="C27" s="83" t="s">
        <v>63</v>
      </c>
      <c r="D27" s="75">
        <f>STDEVP(D20:D25)</f>
        <v>21.202725191719001</v>
      </c>
      <c r="E27" s="75">
        <f t="shared" ref="E27:G27" si="14">STDEVP(E20:E25)</f>
        <v>1.3412266359153735</v>
      </c>
      <c r="F27" s="75">
        <f t="shared" si="14"/>
        <v>1.1981467170407654</v>
      </c>
      <c r="G27" s="75">
        <f t="shared" si="14"/>
        <v>0.50138696521637938</v>
      </c>
      <c r="H27" s="144"/>
      <c r="I27" s="83" t="s">
        <v>63</v>
      </c>
      <c r="J27" s="75">
        <f>STDEVP(J20:J25)</f>
        <v>1.4295764718576309</v>
      </c>
      <c r="K27" s="87">
        <f t="shared" ref="K27:T27" si="15">STDEVP(K20:K25)</f>
        <v>1.8692867557001289</v>
      </c>
      <c r="L27" s="75">
        <f t="shared" si="15"/>
        <v>0.95575014168627404</v>
      </c>
      <c r="M27" s="87">
        <f t="shared" si="15"/>
        <v>11.262283644798339</v>
      </c>
      <c r="N27" s="75">
        <f t="shared" si="15"/>
        <v>10.77630437580526</v>
      </c>
      <c r="O27" s="87">
        <f>STDEVP(O20:O22,O24,O25)</f>
        <v>6.536808343218814</v>
      </c>
      <c r="P27" s="75">
        <f>STDEVP(P20:P22,P24,P25)</f>
        <v>6.9129744683458201</v>
      </c>
      <c r="Q27" s="87">
        <f t="shared" si="15"/>
        <v>5.987823651205586</v>
      </c>
      <c r="R27" s="75">
        <f t="shared" si="15"/>
        <v>1.936861722822083</v>
      </c>
      <c r="S27" s="87">
        <f t="shared" si="15"/>
        <v>10.930403223729197</v>
      </c>
      <c r="T27" s="75">
        <f>STDEVP(T20,T22:T25)</f>
        <v>0.58194157782375378</v>
      </c>
    </row>
    <row r="28" spans="1:20" x14ac:dyDescent="0.15">
      <c r="D28" s="80" t="s">
        <v>40</v>
      </c>
      <c r="E28" s="30" t="s">
        <v>44</v>
      </c>
      <c r="G28" s="30" t="s">
        <v>45</v>
      </c>
      <c r="J28" s="15"/>
      <c r="K28" s="15"/>
      <c r="L28" s="30" t="s">
        <v>42</v>
      </c>
      <c r="M28" s="15"/>
      <c r="N28" s="30" t="s">
        <v>48</v>
      </c>
      <c r="O28" s="15"/>
      <c r="P28" s="30" t="s">
        <v>54</v>
      </c>
      <c r="R28" s="30" t="s">
        <v>50</v>
      </c>
      <c r="T28" s="30" t="s">
        <v>51</v>
      </c>
    </row>
    <row r="29" spans="1:20" ht="14.25" thickBot="1" x14ac:dyDescent="0.2">
      <c r="B29" s="43"/>
      <c r="C29" s="43"/>
      <c r="D29" s="12" t="s">
        <v>41</v>
      </c>
      <c r="E29" s="13" t="s">
        <v>19</v>
      </c>
      <c r="G29" s="13" t="s">
        <v>18</v>
      </c>
      <c r="H29" s="73"/>
      <c r="I29" s="43"/>
      <c r="J29" s="27"/>
      <c r="K29" s="15"/>
      <c r="L29" s="13" t="s">
        <v>19</v>
      </c>
      <c r="M29" s="15"/>
      <c r="N29" s="13" t="s">
        <v>21</v>
      </c>
      <c r="O29" s="15"/>
      <c r="P29" s="44" t="s">
        <v>55</v>
      </c>
      <c r="R29" s="13" t="s">
        <v>18</v>
      </c>
      <c r="T29" s="13" t="s">
        <v>53</v>
      </c>
    </row>
    <row r="30" spans="1:20" x14ac:dyDescent="0.15">
      <c r="A30" s="63"/>
      <c r="B30" s="140" t="s">
        <v>52</v>
      </c>
      <c r="C30" s="68" t="s">
        <v>1</v>
      </c>
      <c r="D30" s="17">
        <v>365</v>
      </c>
      <c r="E30" s="9">
        <v>11.8</v>
      </c>
      <c r="G30" s="39">
        <v>4.5999999999999996</v>
      </c>
      <c r="H30" s="140" t="s">
        <v>60</v>
      </c>
      <c r="I30" s="72" t="s">
        <v>1</v>
      </c>
      <c r="J30" s="29"/>
      <c r="K30" s="15"/>
      <c r="L30" s="9">
        <v>10.3</v>
      </c>
      <c r="M30" s="15"/>
      <c r="N30" s="9">
        <v>51</v>
      </c>
      <c r="O30" s="15"/>
      <c r="P30" s="9">
        <v>69.3</v>
      </c>
      <c r="R30" s="9">
        <v>25.4</v>
      </c>
      <c r="T30" s="9">
        <f>試験体情報まとめ!L6</f>
        <v>11.3</v>
      </c>
    </row>
    <row r="31" spans="1:20" x14ac:dyDescent="0.15">
      <c r="A31" s="63"/>
      <c r="B31" s="136"/>
      <c r="C31" s="66" t="s">
        <v>2</v>
      </c>
      <c r="D31" s="16">
        <v>407</v>
      </c>
      <c r="E31" s="2">
        <v>14</v>
      </c>
      <c r="G31" s="3">
        <v>3.8</v>
      </c>
      <c r="H31" s="136"/>
      <c r="I31" s="66" t="s">
        <v>2</v>
      </c>
      <c r="J31" s="29"/>
      <c r="K31" s="15"/>
      <c r="L31" s="25">
        <v>12.34</v>
      </c>
      <c r="M31" s="15"/>
      <c r="N31" s="25">
        <v>58.79</v>
      </c>
      <c r="O31" s="15"/>
      <c r="P31" s="25">
        <v>77.17</v>
      </c>
      <c r="R31" s="25">
        <v>19.559999999999999</v>
      </c>
      <c r="T31" s="46" t="s">
        <v>75</v>
      </c>
    </row>
    <row r="32" spans="1:20" x14ac:dyDescent="0.15">
      <c r="A32" s="63"/>
      <c r="B32" s="136"/>
      <c r="C32" s="66" t="s">
        <v>3</v>
      </c>
      <c r="D32" s="16">
        <v>415</v>
      </c>
      <c r="E32" s="2">
        <v>13.7</v>
      </c>
      <c r="G32" s="3">
        <v>4</v>
      </c>
      <c r="H32" s="136"/>
      <c r="I32" s="66" t="s">
        <v>3</v>
      </c>
      <c r="J32" s="29"/>
      <c r="K32" s="15"/>
      <c r="L32" s="2">
        <v>11.4</v>
      </c>
      <c r="M32" s="15"/>
      <c r="N32" s="23">
        <v>59.4</v>
      </c>
      <c r="O32" s="15"/>
      <c r="P32" s="23">
        <v>78.099999999999994</v>
      </c>
      <c r="R32" s="2">
        <v>17.899999999999999</v>
      </c>
      <c r="T32" s="2">
        <f>試験体情報まとめ!L12</f>
        <v>10.7</v>
      </c>
    </row>
    <row r="33" spans="1:20" x14ac:dyDescent="0.15">
      <c r="A33" s="63"/>
      <c r="B33" s="136"/>
      <c r="C33" s="66" t="s">
        <v>4</v>
      </c>
      <c r="D33" s="16">
        <v>351</v>
      </c>
      <c r="E33" s="2">
        <v>10.8</v>
      </c>
      <c r="G33" s="3">
        <v>3.5</v>
      </c>
      <c r="H33" s="136"/>
      <c r="I33" s="66" t="s">
        <v>4</v>
      </c>
      <c r="J33" s="29"/>
      <c r="K33" s="15"/>
      <c r="L33" s="2">
        <v>9.5399999999999991</v>
      </c>
      <c r="M33" s="15"/>
      <c r="N33" s="25">
        <v>38.700000000000003</v>
      </c>
      <c r="O33" s="15"/>
      <c r="P33" s="25">
        <v>51.08</v>
      </c>
      <c r="R33" s="2">
        <v>23.35</v>
      </c>
      <c r="T33" s="2">
        <f>試験体情報まとめ!L15</f>
        <v>5.16</v>
      </c>
    </row>
    <row r="34" spans="1:20" x14ac:dyDescent="0.15">
      <c r="A34" s="63"/>
      <c r="B34" s="136"/>
      <c r="C34" s="66" t="s">
        <v>5</v>
      </c>
      <c r="D34" s="16">
        <v>391</v>
      </c>
      <c r="E34" s="2">
        <v>12.2</v>
      </c>
      <c r="G34" s="3">
        <v>4.7</v>
      </c>
      <c r="H34" s="136"/>
      <c r="I34" s="66" t="s">
        <v>5</v>
      </c>
      <c r="J34" s="29"/>
      <c r="K34" s="15"/>
      <c r="L34" s="2">
        <v>10.3</v>
      </c>
      <c r="M34" s="15"/>
      <c r="N34" s="9">
        <v>51.6</v>
      </c>
      <c r="O34" s="15"/>
      <c r="P34" s="9">
        <v>64.099999999999994</v>
      </c>
      <c r="R34" s="2">
        <v>16.2</v>
      </c>
      <c r="T34" s="2">
        <f>試験体情報まとめ!L18</f>
        <v>10.1</v>
      </c>
    </row>
    <row r="35" spans="1:20" x14ac:dyDescent="0.15">
      <c r="A35" s="63"/>
      <c r="B35" s="136"/>
      <c r="C35" s="66" t="s">
        <v>6</v>
      </c>
      <c r="D35" s="16">
        <v>373</v>
      </c>
      <c r="E35" s="2">
        <v>9.6999999999999993</v>
      </c>
      <c r="G35" s="3">
        <v>3.7</v>
      </c>
      <c r="H35" s="136"/>
      <c r="I35" s="66" t="s">
        <v>6</v>
      </c>
      <c r="J35" s="29"/>
      <c r="K35" s="15"/>
      <c r="L35" s="2">
        <v>9.7100000000000009</v>
      </c>
      <c r="M35" s="15"/>
      <c r="N35" s="2">
        <v>29.78</v>
      </c>
      <c r="O35" s="15"/>
      <c r="P35" s="2">
        <v>54.58</v>
      </c>
      <c r="R35" s="2">
        <v>15.61</v>
      </c>
      <c r="T35" s="2">
        <f>試験体情報まとめ!L21</f>
        <v>10.32</v>
      </c>
    </row>
    <row r="36" spans="1:20" x14ac:dyDescent="0.15">
      <c r="A36" s="63"/>
      <c r="B36" s="136"/>
      <c r="C36" s="66" t="s">
        <v>7</v>
      </c>
      <c r="D36" s="16">
        <v>360</v>
      </c>
      <c r="E36" s="2">
        <v>9.9</v>
      </c>
      <c r="G36" s="3">
        <v>3.6</v>
      </c>
      <c r="H36" s="136"/>
      <c r="I36" s="66" t="s">
        <v>7</v>
      </c>
      <c r="J36" s="29"/>
      <c r="K36" s="15"/>
      <c r="L36" s="2">
        <v>9.3000000000000007</v>
      </c>
      <c r="M36" s="15"/>
      <c r="N36" s="2">
        <v>35.4</v>
      </c>
      <c r="O36" s="15"/>
      <c r="P36" s="2">
        <v>50.7</v>
      </c>
      <c r="R36" s="2">
        <v>12.2</v>
      </c>
      <c r="T36" s="2">
        <f>試験体情報まとめ!L24</f>
        <v>10.237</v>
      </c>
    </row>
    <row r="37" spans="1:20" ht="14.25" thickBot="1" x14ac:dyDescent="0.2">
      <c r="A37" s="63"/>
      <c r="B37" s="136"/>
      <c r="C37" s="67" t="s">
        <v>12</v>
      </c>
      <c r="D37" s="61">
        <v>375</v>
      </c>
      <c r="E37" s="4">
        <v>12.2</v>
      </c>
      <c r="G37" s="5">
        <v>4.5</v>
      </c>
      <c r="H37" s="136"/>
      <c r="I37" s="67" t="s">
        <v>12</v>
      </c>
      <c r="J37" s="29"/>
      <c r="K37" s="15"/>
      <c r="L37" s="23">
        <v>12.6</v>
      </c>
      <c r="M37" s="15"/>
      <c r="N37" s="23">
        <v>48.7</v>
      </c>
      <c r="O37" s="15"/>
      <c r="P37" s="4">
        <v>67.3</v>
      </c>
      <c r="R37" s="23">
        <v>20.3</v>
      </c>
      <c r="T37" s="4">
        <f>試験体情報まとめ!L27</f>
        <v>11</v>
      </c>
    </row>
    <row r="38" spans="1:20" x14ac:dyDescent="0.15">
      <c r="A38" s="63"/>
      <c r="B38" s="136"/>
      <c r="C38" s="82" t="s">
        <v>62</v>
      </c>
      <c r="D38" s="10">
        <f>AVERAGE(D30:D37)</f>
        <v>379.625</v>
      </c>
      <c r="E38" s="10">
        <f>AVERAGE(E30:E37)</f>
        <v>11.787500000000001</v>
      </c>
      <c r="F38" s="78"/>
      <c r="G38" s="39">
        <f>AVERAGE(G30:G37)</f>
        <v>4.05</v>
      </c>
      <c r="H38" s="136"/>
      <c r="I38" s="82" t="s">
        <v>62</v>
      </c>
      <c r="L38" s="37">
        <f>AVERAGE(L30:L37)</f>
        <v>10.686249999999999</v>
      </c>
      <c r="M38" s="78"/>
      <c r="N38" s="37">
        <f t="shared" ref="N38:T38" si="16">AVERAGE(N30:N37)</f>
        <v>46.671249999999993</v>
      </c>
      <c r="O38" s="78"/>
      <c r="P38" s="37">
        <f t="shared" si="16"/>
        <v>64.041249999999991</v>
      </c>
      <c r="Q38" s="78"/>
      <c r="R38" s="37">
        <f t="shared" si="16"/>
        <v>18.815000000000001</v>
      </c>
      <c r="S38" s="78"/>
      <c r="T38" s="37">
        <f>AVERAGE(T30,T32:T37)</f>
        <v>9.8310000000000013</v>
      </c>
    </row>
    <row r="39" spans="1:20" ht="14.25" thickBot="1" x14ac:dyDescent="0.2">
      <c r="A39" s="63"/>
      <c r="B39" s="138"/>
      <c r="C39" s="83" t="s">
        <v>63</v>
      </c>
      <c r="D39" s="75">
        <f>STDEVP(D30:D37)</f>
        <v>21.254043732899394</v>
      </c>
      <c r="E39" s="75">
        <f>STDEVP(E30:E37)</f>
        <v>1.4911719384430366</v>
      </c>
      <c r="G39" s="79">
        <f>STDEVP(G30:G38)</f>
        <v>0.42426406871193406</v>
      </c>
      <c r="H39" s="138"/>
      <c r="I39" s="83" t="s">
        <v>63</v>
      </c>
      <c r="L39" s="64">
        <f>STDEVP(L30:L37)</f>
        <v>1.1934083280671388</v>
      </c>
      <c r="N39" s="40">
        <f>STDEVP(N30:N37)</f>
        <v>10.197597066833964</v>
      </c>
      <c r="P39" s="64">
        <f>STDEVP(P30:P37)</f>
        <v>10.270029743749557</v>
      </c>
      <c r="R39" s="64">
        <f>STDEVP(R30:R37)</f>
        <v>4.0061577602485778</v>
      </c>
      <c r="T39" s="40">
        <f>STDEVP(T30,T32:T37)</f>
        <v>1.9484148135636465</v>
      </c>
    </row>
    <row r="40" spans="1:20" x14ac:dyDescent="0.15">
      <c r="G40" s="74"/>
      <c r="L40" s="74"/>
      <c r="P40" s="74"/>
      <c r="R40" s="74"/>
    </row>
  </sheetData>
  <mergeCells count="10">
    <mergeCell ref="B3:C5"/>
    <mergeCell ref="H3:I5"/>
    <mergeCell ref="B30:B39"/>
    <mergeCell ref="H30:H39"/>
    <mergeCell ref="B6:B12"/>
    <mergeCell ref="B20:B27"/>
    <mergeCell ref="B13:B19"/>
    <mergeCell ref="H13:H19"/>
    <mergeCell ref="H6:H12"/>
    <mergeCell ref="H20:H27"/>
  </mergeCells>
  <phoneticPr fontId="1"/>
  <pageMargins left="0.7" right="0.7" top="0.75" bottom="0.75" header="0.3" footer="0.3"/>
  <pageSetup paperSize="9" orientation="portrait" horizontalDpi="4294967294" r:id="rId1"/>
  <ignoredErrors>
    <ignoredError sqref="T14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0"/>
  <sheetViews>
    <sheetView showGridLines="0" tabSelected="1" zoomScale="90" zoomScaleNormal="90" workbookViewId="0">
      <selection activeCell="L16" sqref="L16"/>
    </sheetView>
  </sheetViews>
  <sheetFormatPr defaultRowHeight="13.5" x14ac:dyDescent="0.15"/>
  <cols>
    <col min="9" max="9" width="11.25" customWidth="1"/>
  </cols>
  <sheetData>
    <row r="2" spans="2:12" ht="16.5" x14ac:dyDescent="0.15">
      <c r="B2" s="55"/>
      <c r="C2" s="56"/>
      <c r="D2" s="108" t="s">
        <v>16</v>
      </c>
      <c r="E2" s="24" t="s">
        <v>17</v>
      </c>
      <c r="F2" s="108" t="s">
        <v>23</v>
      </c>
      <c r="G2" s="22" t="s">
        <v>26</v>
      </c>
      <c r="H2" s="108" t="s">
        <v>24</v>
      </c>
      <c r="I2" s="22" t="s">
        <v>71</v>
      </c>
      <c r="J2" s="49" t="s">
        <v>20</v>
      </c>
      <c r="K2" s="22" t="s">
        <v>48</v>
      </c>
      <c r="L2" s="22" t="s">
        <v>64</v>
      </c>
    </row>
    <row r="3" spans="2:12" ht="16.5" thickBot="1" x14ac:dyDescent="0.2">
      <c r="B3" s="57"/>
      <c r="C3" s="58"/>
      <c r="D3" s="51" t="s">
        <v>18</v>
      </c>
      <c r="E3" s="13" t="s">
        <v>22</v>
      </c>
      <c r="F3" s="51" t="s">
        <v>19</v>
      </c>
      <c r="G3" s="44" t="s">
        <v>27</v>
      </c>
      <c r="H3" s="51" t="s">
        <v>19</v>
      </c>
      <c r="I3" s="44" t="s">
        <v>69</v>
      </c>
      <c r="J3" s="14" t="s">
        <v>21</v>
      </c>
      <c r="K3" s="44" t="s">
        <v>70</v>
      </c>
      <c r="L3" s="44" t="s">
        <v>65</v>
      </c>
    </row>
    <row r="4" spans="2:12" x14ac:dyDescent="0.15">
      <c r="B4" s="147" t="s">
        <v>1</v>
      </c>
      <c r="C4" s="31" t="s">
        <v>56</v>
      </c>
      <c r="D4" s="10">
        <v>4.2</v>
      </c>
      <c r="E4" s="47">
        <v>361</v>
      </c>
      <c r="F4" s="48">
        <v>11.9</v>
      </c>
      <c r="G4" s="9">
        <v>12</v>
      </c>
      <c r="H4" s="48">
        <v>10.1</v>
      </c>
      <c r="I4" s="9">
        <f>FJ加工前後比較!L6</f>
        <v>10.4</v>
      </c>
      <c r="J4" s="117">
        <f>FJ加工前後比較!P6</f>
        <v>55.6</v>
      </c>
      <c r="K4" s="9">
        <f>FJ加工前後比較!N6</f>
        <v>41.4</v>
      </c>
      <c r="L4" s="9">
        <v>11.3</v>
      </c>
    </row>
    <row r="5" spans="2:12" x14ac:dyDescent="0.15">
      <c r="B5" s="148"/>
      <c r="C5" s="50" t="s">
        <v>57</v>
      </c>
      <c r="D5" s="6">
        <v>4.4000000000000004</v>
      </c>
      <c r="E5" s="45">
        <v>364</v>
      </c>
      <c r="F5" s="46">
        <v>11.7</v>
      </c>
      <c r="G5" s="2">
        <v>12.5</v>
      </c>
      <c r="H5" s="46">
        <v>10.8</v>
      </c>
      <c r="I5" s="2">
        <f>FJ加工前後比較!L20</f>
        <v>10.5</v>
      </c>
      <c r="J5" s="115">
        <f>FJ加工前後比較!P20</f>
        <v>56.9</v>
      </c>
      <c r="K5" s="2">
        <f>FJ加工前後比較!N20</f>
        <v>40.4</v>
      </c>
      <c r="L5" s="2">
        <v>11.4</v>
      </c>
    </row>
    <row r="6" spans="2:12" ht="14.25" thickBot="1" x14ac:dyDescent="0.2">
      <c r="B6" s="149"/>
      <c r="C6" s="52" t="s">
        <v>0</v>
      </c>
      <c r="D6" s="7">
        <v>4.5999999999999996</v>
      </c>
      <c r="E6" s="53">
        <v>365</v>
      </c>
      <c r="F6" s="54">
        <v>11.8</v>
      </c>
      <c r="G6" s="109"/>
      <c r="H6" s="110"/>
      <c r="I6" s="4">
        <f>FJ加工前後比較!L30</f>
        <v>10.3</v>
      </c>
      <c r="J6" s="119">
        <v>69.3</v>
      </c>
      <c r="K6" s="4">
        <f>FJ加工前後比較!N30</f>
        <v>51</v>
      </c>
      <c r="L6" s="23">
        <v>11.3</v>
      </c>
    </row>
    <row r="7" spans="2:12" x14ac:dyDescent="0.15">
      <c r="B7" s="147" t="s">
        <v>8</v>
      </c>
      <c r="C7" s="31" t="s">
        <v>25</v>
      </c>
      <c r="D7" s="10">
        <v>4.3</v>
      </c>
      <c r="E7" s="47">
        <v>416</v>
      </c>
      <c r="F7" s="48">
        <v>13.9</v>
      </c>
      <c r="G7" s="9">
        <v>14.4</v>
      </c>
      <c r="H7" s="48">
        <v>11.79</v>
      </c>
      <c r="I7" s="9">
        <f>FJ加工前後比較!L21</f>
        <v>11.85</v>
      </c>
      <c r="J7" s="126">
        <f>FJ加工前後比較!P21</f>
        <v>63.82</v>
      </c>
      <c r="K7" s="9">
        <f>FJ加工前後比較!N21</f>
        <v>55.54</v>
      </c>
      <c r="L7" s="121" t="s">
        <v>75</v>
      </c>
    </row>
    <row r="8" spans="2:12" x14ac:dyDescent="0.15">
      <c r="B8" s="148"/>
      <c r="C8" s="50" t="s">
        <v>66</v>
      </c>
      <c r="D8" s="6">
        <v>3.8</v>
      </c>
      <c r="E8" s="45">
        <v>415</v>
      </c>
      <c r="F8" s="46">
        <v>14.3</v>
      </c>
      <c r="G8" s="2">
        <v>14.5</v>
      </c>
      <c r="H8" s="46">
        <v>13.3</v>
      </c>
      <c r="I8" s="2">
        <f>FJ加工前後比較!L7</f>
        <v>13.58</v>
      </c>
      <c r="J8" s="127">
        <f>FJ加工前後比較!P7</f>
        <v>71.94</v>
      </c>
      <c r="K8" s="2">
        <f>FJ加工前後比較!N7</f>
        <v>52.26</v>
      </c>
      <c r="L8" s="122" t="s">
        <v>75</v>
      </c>
    </row>
    <row r="9" spans="2:12" ht="14.25" thickBot="1" x14ac:dyDescent="0.2">
      <c r="B9" s="149"/>
      <c r="C9" s="52" t="s">
        <v>0</v>
      </c>
      <c r="D9" s="7">
        <v>3.8</v>
      </c>
      <c r="E9" s="53">
        <v>407</v>
      </c>
      <c r="F9" s="54">
        <v>14</v>
      </c>
      <c r="G9" s="109"/>
      <c r="H9" s="110"/>
      <c r="I9" s="4">
        <f>FJ加工前後比較!L31</f>
        <v>12.34</v>
      </c>
      <c r="J9" s="119">
        <v>77.900000000000006</v>
      </c>
      <c r="K9" s="4">
        <f>FJ加工前後比較!N31</f>
        <v>58.79</v>
      </c>
      <c r="L9" s="123" t="s">
        <v>75</v>
      </c>
    </row>
    <row r="10" spans="2:12" x14ac:dyDescent="0.15">
      <c r="B10" s="147" t="s">
        <v>9</v>
      </c>
      <c r="C10" s="31" t="s">
        <v>56</v>
      </c>
      <c r="D10" s="10">
        <v>3.4</v>
      </c>
      <c r="E10" s="47">
        <v>415</v>
      </c>
      <c r="F10" s="48">
        <v>14.1</v>
      </c>
      <c r="G10" s="9">
        <v>14.2</v>
      </c>
      <c r="H10" s="48">
        <v>11.7</v>
      </c>
      <c r="I10" s="9">
        <f>FJ加工前後比較!L8</f>
        <v>12.7</v>
      </c>
      <c r="J10" s="118">
        <f>FJ加工前後比較!P8</f>
        <v>57.2</v>
      </c>
      <c r="K10" s="9">
        <f>FJ加工前後比較!N8</f>
        <v>57.2</v>
      </c>
      <c r="L10" s="37">
        <v>10.9</v>
      </c>
    </row>
    <row r="11" spans="2:12" x14ac:dyDescent="0.15">
      <c r="B11" s="148"/>
      <c r="C11" s="50" t="s">
        <v>57</v>
      </c>
      <c r="D11" s="6">
        <v>3.1</v>
      </c>
      <c r="E11" s="45">
        <v>400</v>
      </c>
      <c r="F11" s="46">
        <v>13.5</v>
      </c>
      <c r="G11" s="2">
        <v>13.8</v>
      </c>
      <c r="H11" s="46">
        <v>12.4</v>
      </c>
      <c r="I11" s="2">
        <f>FJ加工前後比較!L22</f>
        <v>12.3</v>
      </c>
      <c r="J11" s="116">
        <f>FJ加工前後比較!P22</f>
        <v>54.8</v>
      </c>
      <c r="K11" s="2">
        <f>FJ加工前後比較!N22</f>
        <v>54.8</v>
      </c>
      <c r="L11" s="2">
        <v>10.8</v>
      </c>
    </row>
    <row r="12" spans="2:12" ht="14.25" thickBot="1" x14ac:dyDescent="0.2">
      <c r="B12" s="149"/>
      <c r="C12" s="52" t="s">
        <v>0</v>
      </c>
      <c r="D12" s="7">
        <v>4</v>
      </c>
      <c r="E12" s="53">
        <v>415</v>
      </c>
      <c r="F12" s="54">
        <v>13.7</v>
      </c>
      <c r="G12" s="109"/>
      <c r="H12" s="110"/>
      <c r="I12" s="4">
        <f>FJ加工前後比較!L32</f>
        <v>11.4</v>
      </c>
      <c r="J12" s="120">
        <v>78.099999999999994</v>
      </c>
      <c r="K12" s="4">
        <f>FJ加工前後比較!N32</f>
        <v>59.4</v>
      </c>
      <c r="L12" s="4">
        <v>10.7</v>
      </c>
    </row>
    <row r="13" spans="2:12" x14ac:dyDescent="0.15">
      <c r="B13" s="147" t="s">
        <v>10</v>
      </c>
      <c r="C13" s="31" t="s">
        <v>30</v>
      </c>
      <c r="D13" s="10">
        <v>3.8</v>
      </c>
      <c r="E13" s="47">
        <v>369</v>
      </c>
      <c r="F13" s="48">
        <v>11.1</v>
      </c>
      <c r="G13" s="9">
        <v>11.4</v>
      </c>
      <c r="H13" s="48">
        <v>9.5</v>
      </c>
      <c r="I13" s="9">
        <f>FJ加工前後比較!L13</f>
        <v>9.85</v>
      </c>
      <c r="J13" s="117">
        <f>FJ加工前後比較!P13</f>
        <v>43.67</v>
      </c>
      <c r="K13" s="9" t="str">
        <f>FJ加工前後比較!N13</f>
        <v>欠</v>
      </c>
      <c r="L13" s="9">
        <v>9.9499999999999993</v>
      </c>
    </row>
    <row r="14" spans="2:12" x14ac:dyDescent="0.15">
      <c r="B14" s="148"/>
      <c r="C14" s="50" t="s">
        <v>61</v>
      </c>
      <c r="D14" s="6">
        <v>4.4000000000000004</v>
      </c>
      <c r="E14" s="45">
        <v>369</v>
      </c>
      <c r="F14" s="46">
        <v>10.4</v>
      </c>
      <c r="G14" s="2">
        <v>10.5</v>
      </c>
      <c r="H14" s="46">
        <v>8.6999999999999993</v>
      </c>
      <c r="I14" s="2">
        <f>FJ加工前後比較!L23</f>
        <v>11.1</v>
      </c>
      <c r="J14" s="115">
        <f>FJ加工前後比較!P23</f>
        <v>42.35</v>
      </c>
      <c r="K14" s="2" t="str">
        <f>FJ加工前後比較!N23</f>
        <v>欠</v>
      </c>
      <c r="L14" s="2">
        <v>9.84</v>
      </c>
    </row>
    <row r="15" spans="2:12" ht="14.25" thickBot="1" x14ac:dyDescent="0.2">
      <c r="B15" s="149"/>
      <c r="C15" s="52" t="s">
        <v>0</v>
      </c>
      <c r="D15" s="7">
        <v>3.5</v>
      </c>
      <c r="E15" s="53">
        <v>351</v>
      </c>
      <c r="F15" s="54">
        <v>10.8</v>
      </c>
      <c r="G15" s="109"/>
      <c r="H15" s="110"/>
      <c r="I15" s="4">
        <f>FJ加工前後比較!L33</f>
        <v>9.5399999999999991</v>
      </c>
      <c r="J15" s="119">
        <f>FJ加工前後比較!P33</f>
        <v>51.08</v>
      </c>
      <c r="K15" s="4">
        <f>FJ加工前後比較!N33</f>
        <v>38.700000000000003</v>
      </c>
      <c r="L15" s="23">
        <v>5.16</v>
      </c>
    </row>
    <row r="16" spans="2:12" x14ac:dyDescent="0.15">
      <c r="B16" s="147" t="s">
        <v>11</v>
      </c>
      <c r="C16" s="31" t="s">
        <v>30</v>
      </c>
      <c r="D16" s="10">
        <v>4.5</v>
      </c>
      <c r="E16" s="47">
        <v>397</v>
      </c>
      <c r="F16" s="48">
        <v>12.9</v>
      </c>
      <c r="G16" s="9">
        <v>13.4</v>
      </c>
      <c r="H16" s="48">
        <v>11.8</v>
      </c>
      <c r="I16" s="9">
        <f>FJ加工前後比較!L14</f>
        <v>11.8</v>
      </c>
      <c r="J16" s="117">
        <f>FJ加工前後比較!P14</f>
        <v>63.3</v>
      </c>
      <c r="K16" s="9">
        <f>FJ加工前後比較!N14</f>
        <v>49.6</v>
      </c>
      <c r="L16" s="106">
        <v>10.4</v>
      </c>
    </row>
    <row r="17" spans="2:12" x14ac:dyDescent="0.15">
      <c r="B17" s="148"/>
      <c r="C17" s="50" t="s">
        <v>56</v>
      </c>
      <c r="D17" s="6">
        <v>4.7</v>
      </c>
      <c r="E17" s="45">
        <v>374</v>
      </c>
      <c r="F17" s="46">
        <v>10.7</v>
      </c>
      <c r="G17" s="2">
        <v>10.9</v>
      </c>
      <c r="H17" s="46">
        <v>9.6999999999999993</v>
      </c>
      <c r="I17" s="2">
        <f>FJ加工前後比較!L9</f>
        <v>10.6</v>
      </c>
      <c r="J17" s="115">
        <f>FJ加工前後比較!P9</f>
        <v>51.1</v>
      </c>
      <c r="K17" s="2">
        <f>FJ加工前後比較!N9</f>
        <v>41.9</v>
      </c>
      <c r="L17" s="25">
        <v>9.9</v>
      </c>
    </row>
    <row r="18" spans="2:12" ht="14.25" thickBot="1" x14ac:dyDescent="0.2">
      <c r="B18" s="149"/>
      <c r="C18" s="52" t="s">
        <v>0</v>
      </c>
      <c r="D18" s="7">
        <v>4.7</v>
      </c>
      <c r="E18" s="53">
        <v>391</v>
      </c>
      <c r="F18" s="54">
        <v>12.2</v>
      </c>
      <c r="G18" s="109"/>
      <c r="H18" s="110"/>
      <c r="I18" s="4">
        <f>FJ加工前後比較!L34</f>
        <v>10.3</v>
      </c>
      <c r="J18" s="119">
        <v>64.099999999999994</v>
      </c>
      <c r="K18" s="4">
        <f>FJ加工前後比較!N34</f>
        <v>51.6</v>
      </c>
      <c r="L18" s="107">
        <v>10.1</v>
      </c>
    </row>
    <row r="19" spans="2:12" x14ac:dyDescent="0.15">
      <c r="B19" s="147" t="s">
        <v>13</v>
      </c>
      <c r="C19" s="31" t="s">
        <v>30</v>
      </c>
      <c r="D19" s="10">
        <v>3.8</v>
      </c>
      <c r="E19" s="47">
        <v>352</v>
      </c>
      <c r="F19" s="48">
        <v>10.199999999999999</v>
      </c>
      <c r="G19" s="9">
        <f>FJ加工前後比較!J15</f>
        <v>10.69</v>
      </c>
      <c r="H19" s="48">
        <v>9.8000000000000007</v>
      </c>
      <c r="I19" s="9">
        <f>FJ加工前後比較!L15</f>
        <v>9.2799999999999994</v>
      </c>
      <c r="J19" s="117">
        <f>FJ加工前後比較!P15</f>
        <v>47.65</v>
      </c>
      <c r="K19" s="9">
        <f>FJ加工前後比較!N15</f>
        <v>33.090000000000003</v>
      </c>
      <c r="L19" s="106">
        <v>11.42</v>
      </c>
    </row>
    <row r="20" spans="2:12" x14ac:dyDescent="0.15">
      <c r="B20" s="148"/>
      <c r="C20" s="50" t="s">
        <v>25</v>
      </c>
      <c r="D20" s="6">
        <v>3.7</v>
      </c>
      <c r="E20" s="45">
        <v>356</v>
      </c>
      <c r="F20" s="46">
        <v>10.5</v>
      </c>
      <c r="G20" s="2">
        <f>FJ加工前後比較!J24</f>
        <v>10.78</v>
      </c>
      <c r="H20" s="46">
        <v>10.1</v>
      </c>
      <c r="I20" s="2">
        <f>FJ加工前後比較!L24</f>
        <v>9.3800000000000008</v>
      </c>
      <c r="J20" s="115">
        <f>FJ加工前後比較!P24</f>
        <v>43.69</v>
      </c>
      <c r="K20" s="2">
        <f>FJ加工前後比較!N24</f>
        <v>26.47</v>
      </c>
      <c r="L20" s="25">
        <v>11.42</v>
      </c>
    </row>
    <row r="21" spans="2:12" ht="14.25" thickBot="1" x14ac:dyDescent="0.2">
      <c r="B21" s="149"/>
      <c r="C21" s="52" t="s">
        <v>0</v>
      </c>
      <c r="D21" s="7">
        <v>3.7</v>
      </c>
      <c r="E21" s="53">
        <v>373</v>
      </c>
      <c r="F21" s="54">
        <v>9.6999999999999993</v>
      </c>
      <c r="G21" s="109"/>
      <c r="H21" s="110"/>
      <c r="I21" s="4">
        <f>FJ加工前後比較!L35</f>
        <v>9.7100000000000009</v>
      </c>
      <c r="J21" s="119">
        <v>54.6</v>
      </c>
      <c r="K21" s="4">
        <f>FJ加工前後比較!N35</f>
        <v>29.78</v>
      </c>
      <c r="L21" s="107">
        <v>10.32</v>
      </c>
    </row>
    <row r="22" spans="2:12" x14ac:dyDescent="0.15">
      <c r="B22" s="147" t="s">
        <v>14</v>
      </c>
      <c r="C22" s="31" t="s">
        <v>56</v>
      </c>
      <c r="D22" s="10">
        <v>3.9</v>
      </c>
      <c r="E22" s="47">
        <v>358</v>
      </c>
      <c r="F22" s="48">
        <v>11</v>
      </c>
      <c r="G22" s="9">
        <v>11.2</v>
      </c>
      <c r="H22" s="48">
        <v>10.199999999999999</v>
      </c>
      <c r="I22" s="9">
        <f>FJ加工前後比較!L10</f>
        <v>10.6</v>
      </c>
      <c r="J22" s="117">
        <f>FJ加工前後比較!P10</f>
        <v>53.4</v>
      </c>
      <c r="K22" s="9">
        <f>FJ加工前後比較!N10</f>
        <v>41.7</v>
      </c>
      <c r="L22" s="37">
        <v>10.256</v>
      </c>
    </row>
    <row r="23" spans="2:12" x14ac:dyDescent="0.15">
      <c r="B23" s="148"/>
      <c r="C23" s="50" t="s">
        <v>30</v>
      </c>
      <c r="D23" s="6">
        <v>3.8</v>
      </c>
      <c r="E23" s="45">
        <v>353</v>
      </c>
      <c r="F23" s="46">
        <v>10.3</v>
      </c>
      <c r="G23" s="2">
        <v>10.1</v>
      </c>
      <c r="H23" s="46">
        <v>9.6</v>
      </c>
      <c r="I23" s="2">
        <f>FJ加工前後比較!L16</f>
        <v>10.199999999999999</v>
      </c>
      <c r="J23" s="115">
        <f>FJ加工前後比較!P16</f>
        <v>49.6</v>
      </c>
      <c r="K23" s="2">
        <f>FJ加工前後比較!N16</f>
        <v>28.9</v>
      </c>
      <c r="L23" s="2">
        <v>10.278</v>
      </c>
    </row>
    <row r="24" spans="2:12" ht="14.25" thickBot="1" x14ac:dyDescent="0.2">
      <c r="B24" s="149"/>
      <c r="C24" s="52" t="s">
        <v>0</v>
      </c>
      <c r="D24" s="7">
        <v>3.6</v>
      </c>
      <c r="E24" s="53">
        <v>360</v>
      </c>
      <c r="F24" s="54">
        <v>9.9</v>
      </c>
      <c r="G24" s="109"/>
      <c r="H24" s="110"/>
      <c r="I24" s="4">
        <f>FJ加工前後比較!L36</f>
        <v>9.3000000000000007</v>
      </c>
      <c r="J24" s="119">
        <v>50.7</v>
      </c>
      <c r="K24" s="4">
        <f>FJ加工前後比較!N36</f>
        <v>35.4</v>
      </c>
      <c r="L24" s="4">
        <v>10.237</v>
      </c>
    </row>
    <row r="25" spans="2:12" x14ac:dyDescent="0.15">
      <c r="B25" s="147" t="s">
        <v>15</v>
      </c>
      <c r="C25" s="31" t="s">
        <v>30</v>
      </c>
      <c r="D25" s="10">
        <v>4.7</v>
      </c>
      <c r="E25" s="47">
        <v>371</v>
      </c>
      <c r="F25" s="48">
        <v>11.6</v>
      </c>
      <c r="G25" s="9">
        <v>11.9</v>
      </c>
      <c r="H25" s="48">
        <v>10.7</v>
      </c>
      <c r="I25" s="9">
        <f>FJ加工前後比較!L17</f>
        <v>11.1</v>
      </c>
      <c r="J25" s="117">
        <f>FJ加工前後比較!P17</f>
        <v>53.3</v>
      </c>
      <c r="K25" s="9">
        <f>FJ加工前後比較!N17</f>
        <v>45.1</v>
      </c>
      <c r="L25" s="9">
        <v>11.2</v>
      </c>
    </row>
    <row r="26" spans="2:12" x14ac:dyDescent="0.15">
      <c r="B26" s="148"/>
      <c r="C26" s="50" t="s">
        <v>57</v>
      </c>
      <c r="D26" s="6">
        <v>4.5</v>
      </c>
      <c r="E26" s="45">
        <v>373</v>
      </c>
      <c r="F26" s="46">
        <v>12.2</v>
      </c>
      <c r="G26" s="2">
        <v>12.8</v>
      </c>
      <c r="H26" s="46">
        <v>11.2</v>
      </c>
      <c r="I26" s="2">
        <f>FJ加工前後比較!L25</f>
        <v>11.5</v>
      </c>
      <c r="J26" s="115">
        <f>FJ加工前後比較!P25</f>
        <v>60.9</v>
      </c>
      <c r="K26" s="2">
        <f>FJ加工前後比較!N25</f>
        <v>48</v>
      </c>
      <c r="L26" s="2">
        <v>11.1</v>
      </c>
    </row>
    <row r="27" spans="2:12" x14ac:dyDescent="0.15">
      <c r="B27" s="150"/>
      <c r="C27" s="50" t="s">
        <v>0</v>
      </c>
      <c r="D27" s="6">
        <v>4.5</v>
      </c>
      <c r="E27" s="45">
        <v>375</v>
      </c>
      <c r="F27" s="46">
        <v>12.2</v>
      </c>
      <c r="G27" s="111"/>
      <c r="H27" s="112"/>
      <c r="I27" s="2">
        <f>FJ加工前後比較!L37</f>
        <v>12.6</v>
      </c>
      <c r="J27" s="115">
        <v>67.3</v>
      </c>
      <c r="K27" s="2">
        <f>FJ加工前後比較!N37</f>
        <v>48.7</v>
      </c>
      <c r="L27" s="2">
        <v>11</v>
      </c>
    </row>
    <row r="29" spans="2:12" x14ac:dyDescent="0.15">
      <c r="B29" s="145" t="s">
        <v>62</v>
      </c>
      <c r="C29" s="146"/>
      <c r="D29" s="6">
        <f>AVERAGE(D4:D27)</f>
        <v>4.0583333333333336</v>
      </c>
      <c r="E29" s="2">
        <f>AVERAGE(E4:E27)</f>
        <v>378.33333333333331</v>
      </c>
      <c r="F29" s="2">
        <f>AVERAGE(F4:F27)</f>
        <v>11.858333333333333</v>
      </c>
      <c r="G29" s="2">
        <f>AVERAGE(G4:G27)</f>
        <v>12.191875000000001</v>
      </c>
      <c r="H29" s="2">
        <f>AVERAGE(H4:H27)</f>
        <v>10.711874999999997</v>
      </c>
      <c r="I29" s="2">
        <f t="shared" ref="I29:K29" si="0">AVERAGE(I4:I27)</f>
        <v>10.926250000000001</v>
      </c>
      <c r="J29" s="2">
        <f t="shared" si="0"/>
        <v>57.595833333333331</v>
      </c>
      <c r="K29" s="2">
        <f t="shared" si="0"/>
        <v>44.987727272727277</v>
      </c>
      <c r="L29" s="2">
        <f>AVERAGE(L4:L27)</f>
        <v>10.427666666666665</v>
      </c>
    </row>
    <row r="30" spans="2:12" x14ac:dyDescent="0.15">
      <c r="B30" s="145" t="s">
        <v>63</v>
      </c>
      <c r="C30" s="146"/>
      <c r="D30" s="59">
        <f>_xlfn.STDEV.P(D4:D27)</f>
        <v>0.45269256185136719</v>
      </c>
      <c r="E30" s="26">
        <f>_xlfn.STDEV.P(E4:E27)</f>
        <v>21.96714718746054</v>
      </c>
      <c r="F30" s="26">
        <f>_xlfn.STDEV.P(F4:F27)</f>
        <v>1.4256333875003224</v>
      </c>
      <c r="G30" s="26">
        <f>_xlfn.STDEV.P(G4:G27)</f>
        <v>1.4499018016317404</v>
      </c>
      <c r="H30" s="26">
        <f>_xlfn.STDEV.P(H4:H27)</f>
        <v>1.1920529494846503</v>
      </c>
      <c r="I30" s="26">
        <f t="shared" ref="I30:K30" si="1">_xlfn.STDEV.P(I4:I27)</f>
        <v>1.1796002589154102</v>
      </c>
      <c r="J30" s="26">
        <f t="shared" si="1"/>
        <v>9.929673507836112</v>
      </c>
      <c r="K30" s="26">
        <f t="shared" si="1"/>
        <v>9.7518235739029571</v>
      </c>
      <c r="L30" s="26">
        <f>_xlfn.STDEV.P(L4:L6,L10:L27)</f>
        <v>1.2920455296906876</v>
      </c>
    </row>
  </sheetData>
  <mergeCells count="10">
    <mergeCell ref="B29:C29"/>
    <mergeCell ref="B30:C30"/>
    <mergeCell ref="B4:B6"/>
    <mergeCell ref="B25:B27"/>
    <mergeCell ref="B22:B24"/>
    <mergeCell ref="B19:B21"/>
    <mergeCell ref="B16:B18"/>
    <mergeCell ref="B13:B15"/>
    <mergeCell ref="B10:B12"/>
    <mergeCell ref="B7:B9"/>
  </mergeCells>
  <phoneticPr fontId="1"/>
  <pageMargins left="0.7" right="0.7" top="0.75" bottom="0.75" header="0.3" footer="0.3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FJ加工前後比較</vt:lpstr>
      <vt:lpstr>試験体情報まとめ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2017-12-12T07:54:29Z</dcterms:modified>
</cp:coreProperties>
</file>